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22995" windowHeight="12810" tabRatio="911" activeTab="0"/>
  </bookViews>
  <sheets>
    <sheet name="HDC 2006-aug.2007" sheetId="1" r:id="rId1"/>
    <sheet name="Game 26.08.  #37 " sheetId="2" r:id="rId2"/>
    <sheet name="Game 19.08.  #36" sheetId="3" r:id="rId3"/>
    <sheet name="Game 12.08. #35" sheetId="4" r:id="rId4"/>
    <sheet name="Game 29.07. #34" sheetId="5" r:id="rId5"/>
    <sheet name="Game 22.07. #33" sheetId="6" r:id="rId6"/>
    <sheet name="Game 15.07. #32" sheetId="7" r:id="rId7"/>
    <sheet name="Game 10.06.  #31" sheetId="8" r:id="rId8"/>
    <sheet name="Game 03.06. #30" sheetId="9" r:id="rId9"/>
    <sheet name="Game 27.05. #29" sheetId="10" r:id="rId10"/>
    <sheet name="Game 20.05. #28" sheetId="11" r:id="rId11"/>
    <sheet name="Game13.05. #27" sheetId="12" r:id="rId12"/>
    <sheet name="Game29.04. #26" sheetId="13" r:id="rId13"/>
    <sheet name="Game22.04. #25" sheetId="14" r:id="rId14"/>
    <sheet name="Game15.04. #24" sheetId="15" r:id="rId15"/>
    <sheet name="Game01.04." sheetId="16" r:id="rId16"/>
    <sheet name="Game11.03. " sheetId="17" r:id="rId17"/>
    <sheet name="Game04.03." sheetId="18" r:id="rId18"/>
    <sheet name="Game25.02. #20" sheetId="19" r:id="rId19"/>
    <sheet name="Game18.02." sheetId="20" r:id="rId20"/>
    <sheet name="Game11.02." sheetId="21" r:id="rId21"/>
    <sheet name="Game04.02." sheetId="22" r:id="rId22"/>
    <sheet name="Game28.01." sheetId="23" r:id="rId23"/>
    <sheet name="Game21.01. #15" sheetId="24" r:id="rId24"/>
    <sheet name="Game14.01. #14" sheetId="25" r:id="rId25"/>
    <sheet name="Game07.01.2007 #13" sheetId="26" r:id="rId26"/>
  </sheets>
  <definedNames/>
  <calcPr fullCalcOnLoad="1"/>
</workbook>
</file>

<file path=xl/comments1.xml><?xml version="1.0" encoding="utf-8"?>
<comments xmlns="http://schemas.openxmlformats.org/spreadsheetml/2006/main">
  <authors>
    <author>Julian</author>
  </authors>
  <commentList>
    <comment ref="CO40" authorId="0">
      <text>
        <r>
          <rPr>
            <b/>
            <sz val="8"/>
            <rFont val="Tahoma"/>
            <family val="0"/>
          </rPr>
          <t>Julian:</t>
        </r>
        <r>
          <rPr>
            <sz val="8"/>
            <rFont val="Tahoma"/>
            <family val="0"/>
          </rPr>
          <t xml:space="preserve">
Nikolajs O.
21line
perfect game</t>
        </r>
      </text>
    </comment>
  </commentList>
</comments>
</file>

<file path=xl/comments18.xml><?xml version="1.0" encoding="utf-8"?>
<comments xmlns="http://schemas.openxmlformats.org/spreadsheetml/2006/main">
  <authors>
    <author>Julian</author>
  </authors>
  <commentList>
    <comment ref="C37" authorId="0">
      <text>
        <r>
          <rPr>
            <b/>
            <sz val="8"/>
            <rFont val="Tahoma"/>
            <family val="0"/>
          </rPr>
          <t>Julian: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177.83 AVG</t>
        </r>
      </text>
    </comment>
    <comment ref="C15" authorId="0">
      <text>
        <r>
          <rPr>
            <b/>
            <sz val="8"/>
            <rFont val="Tahoma"/>
            <family val="0"/>
          </rPr>
          <t>Julian: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177.83 AVG</t>
        </r>
      </text>
    </comment>
    <comment ref="C4" authorId="0">
      <text>
        <r>
          <rPr>
            <b/>
            <sz val="8"/>
            <rFont val="Tahoma"/>
            <family val="0"/>
          </rPr>
          <t>Julian: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177.83 AVG</t>
        </r>
      </text>
    </comment>
  </commentList>
</comments>
</file>

<file path=xl/sharedStrings.xml><?xml version="1.0" encoding="utf-8"?>
<sst xmlns="http://schemas.openxmlformats.org/spreadsheetml/2006/main" count="4297" uniqueCount="346">
  <si>
    <t>#20</t>
  </si>
  <si>
    <t>Final Step 2</t>
  </si>
  <si>
    <t>Place Final</t>
  </si>
  <si>
    <t xml:space="preserve">hcp </t>
  </si>
  <si>
    <t>Player</t>
  </si>
  <si>
    <t>LINE POS.</t>
  </si>
  <si>
    <t>G1</t>
  </si>
  <si>
    <t>G2</t>
  </si>
  <si>
    <t>Pins</t>
  </si>
  <si>
    <t>Pins Final  +hcp</t>
  </si>
  <si>
    <t>Diff.</t>
  </si>
  <si>
    <t>Prizes</t>
  </si>
  <si>
    <t>I</t>
  </si>
  <si>
    <t>Edmunds Bušs</t>
  </si>
  <si>
    <t>II</t>
  </si>
  <si>
    <t>Marina Petrova</t>
  </si>
  <si>
    <t>III</t>
  </si>
  <si>
    <t>Arnis Bērziņš</t>
  </si>
  <si>
    <t>IV</t>
  </si>
  <si>
    <t>Staņislavs Visockis</t>
  </si>
  <si>
    <t>4+S</t>
  </si>
  <si>
    <t>V</t>
  </si>
  <si>
    <t>Jurijs Urjasovs</t>
  </si>
  <si>
    <t>S</t>
  </si>
  <si>
    <t>VI</t>
  </si>
  <si>
    <t>VII</t>
  </si>
  <si>
    <t xml:space="preserve">Vladimirs Pribiļevs </t>
  </si>
  <si>
    <t>VIII</t>
  </si>
  <si>
    <t>Dmitrijs Dolgovs</t>
  </si>
  <si>
    <t>IX</t>
  </si>
  <si>
    <t>Ivars Vinters</t>
  </si>
  <si>
    <t>Final Step 1</t>
  </si>
  <si>
    <t>Place Final s1</t>
  </si>
  <si>
    <t>hcp</t>
  </si>
  <si>
    <t>6B</t>
  </si>
  <si>
    <t>8B</t>
  </si>
  <si>
    <t>9A</t>
  </si>
  <si>
    <t>4B</t>
  </si>
  <si>
    <t>3A</t>
  </si>
  <si>
    <t>TOTEM</t>
  </si>
  <si>
    <t>6A</t>
  </si>
  <si>
    <t>9B</t>
  </si>
  <si>
    <t>Kirils Hudjakovs</t>
  </si>
  <si>
    <t>7B</t>
  </si>
  <si>
    <t>5B</t>
  </si>
  <si>
    <t>Veronika Hudjakova</t>
  </si>
  <si>
    <t>7A</t>
  </si>
  <si>
    <t>Jānis Bucens</t>
  </si>
  <si>
    <t>10A</t>
  </si>
  <si>
    <t>Arnolds Lokmanis</t>
  </si>
  <si>
    <t>8A</t>
  </si>
  <si>
    <t>Natālija Pribiļeva</t>
  </si>
  <si>
    <t>4A</t>
  </si>
  <si>
    <t>5A</t>
  </si>
  <si>
    <t>Janis Zālītis</t>
  </si>
  <si>
    <t>3B</t>
  </si>
  <si>
    <t>Kvalifikacija  + 3in1</t>
  </si>
  <si>
    <t>Place Qualif.</t>
  </si>
  <si>
    <t>Pins +hcp</t>
  </si>
  <si>
    <t>MIN</t>
  </si>
  <si>
    <t>MAX</t>
  </si>
  <si>
    <t xml:space="preserve">Position Raund </t>
  </si>
  <si>
    <t>Position Raund + Desperado</t>
  </si>
  <si>
    <t>Desperado</t>
  </si>
  <si>
    <t>Desperado +HDC</t>
  </si>
  <si>
    <t>LINE POS. 3in1</t>
  </si>
  <si>
    <t>avg kval.</t>
  </si>
  <si>
    <t>11B</t>
  </si>
  <si>
    <t>11A</t>
  </si>
  <si>
    <t>7C</t>
  </si>
  <si>
    <t xml:space="preserve">Normunds Dācis </t>
  </si>
  <si>
    <t>8C</t>
  </si>
  <si>
    <t>Andis Dārziņš</t>
  </si>
  <si>
    <t>6C</t>
  </si>
  <si>
    <t>Verners Veidulis</t>
  </si>
  <si>
    <t>10B</t>
  </si>
  <si>
    <t>Oskars Tutiņš</t>
  </si>
  <si>
    <t>Aleksandrs Margolis</t>
  </si>
  <si>
    <t>5C</t>
  </si>
  <si>
    <t>Dmitrijs Paškovs</t>
  </si>
  <si>
    <t>11C</t>
  </si>
  <si>
    <t>Arturs Maslovs</t>
  </si>
  <si>
    <t>Guntis Rēķis</t>
  </si>
  <si>
    <t>9C</t>
  </si>
  <si>
    <t xml:space="preserve">Reinis Leščinskis </t>
  </si>
  <si>
    <t>4C</t>
  </si>
  <si>
    <t>Aleksandrs Rimensons</t>
  </si>
  <si>
    <t>3C</t>
  </si>
  <si>
    <t>PACER</t>
  </si>
  <si>
    <t>10C</t>
  </si>
  <si>
    <t>rezult w/o HDC</t>
  </si>
  <si>
    <t>G3</t>
  </si>
  <si>
    <t>G4</t>
  </si>
  <si>
    <t>3in1</t>
  </si>
  <si>
    <t>Rez. For NEW</t>
  </si>
  <si>
    <t>HDC</t>
  </si>
  <si>
    <t>Rez+HDC</t>
  </si>
  <si>
    <t>Final</t>
  </si>
  <si>
    <t>STEP 2</t>
  </si>
  <si>
    <t xml:space="preserve">HDC </t>
  </si>
  <si>
    <t>Name</t>
  </si>
  <si>
    <t>SUM Final  +HDC</t>
  </si>
  <si>
    <t>Odds</t>
  </si>
  <si>
    <t>Denize Buša</t>
  </si>
  <si>
    <t>04.02.2007</t>
  </si>
  <si>
    <t>STEP 1</t>
  </si>
  <si>
    <t>Arturs Bricis</t>
  </si>
  <si>
    <t>18.02.2007</t>
  </si>
  <si>
    <t>HDC sum.</t>
  </si>
  <si>
    <t>SUM 4 +HDC</t>
  </si>
  <si>
    <t>avg kval.  + HDC</t>
  </si>
  <si>
    <t>2B</t>
  </si>
  <si>
    <t>12A</t>
  </si>
  <si>
    <t>2A</t>
  </si>
  <si>
    <t>12B</t>
  </si>
  <si>
    <t>2C</t>
  </si>
  <si>
    <t>Sandra Brice</t>
  </si>
  <si>
    <t>Svetlana Virvinska</t>
  </si>
  <si>
    <t>rezult bez HDC</t>
  </si>
  <si>
    <t>g1</t>
  </si>
  <si>
    <t>g2</t>
  </si>
  <si>
    <t>g3</t>
  </si>
  <si>
    <t>g4</t>
  </si>
  <si>
    <t>3+S</t>
  </si>
  <si>
    <t>11.02.2007</t>
  </si>
  <si>
    <t xml:space="preserve">Andrejs Kahovskis  </t>
  </si>
  <si>
    <t>Jurijs Dolgovs</t>
  </si>
  <si>
    <t>Roberts Šipkevics</t>
  </si>
  <si>
    <t>Andris Vecvagars</t>
  </si>
  <si>
    <t>Vitalijs Litvins</t>
  </si>
  <si>
    <t>Andrejs Tračs</t>
  </si>
  <si>
    <t>Māris Štokmanis</t>
  </si>
  <si>
    <t>Normunds Sams</t>
  </si>
  <si>
    <t>Nikolajs Ovčinnokovs</t>
  </si>
  <si>
    <t>Olegs Titovecs</t>
  </si>
  <si>
    <t>5+S</t>
  </si>
  <si>
    <t xml:space="preserve">Reinis Lešķinskis </t>
  </si>
  <si>
    <t>28.01.2007</t>
  </si>
  <si>
    <t>Roberts Jankevics</t>
  </si>
  <si>
    <t>Māris Pakers</t>
  </si>
  <si>
    <t>1A</t>
  </si>
  <si>
    <t>Denis Višņakovs</t>
  </si>
  <si>
    <t>Evija Vende-Priekule</t>
  </si>
  <si>
    <t>1B</t>
  </si>
  <si>
    <t>Ģirts Priekulis</t>
  </si>
  <si>
    <t>12C</t>
  </si>
  <si>
    <t>Vadims Dudars</t>
  </si>
  <si>
    <t>Vladislavs Filimonovs</t>
  </si>
  <si>
    <t>14.01.2007</t>
  </si>
  <si>
    <t>D</t>
  </si>
  <si>
    <t>Andis Zanders</t>
  </si>
  <si>
    <t>Ēvija Vende-Priekule</t>
  </si>
  <si>
    <t>Janis Bojars</t>
  </si>
  <si>
    <t>F1</t>
  </si>
  <si>
    <t>F2</t>
  </si>
  <si>
    <t>Monika Mate</t>
  </si>
  <si>
    <t>07.01.2007</t>
  </si>
  <si>
    <t>Nikolajs Ovčinnikovs</t>
  </si>
  <si>
    <t>SUM 3 +HDC</t>
  </si>
  <si>
    <t>Jurijs Volčeks</t>
  </si>
  <si>
    <t>Nina Rimensone</t>
  </si>
  <si>
    <t>&gt;200</t>
  </si>
  <si>
    <t>140-199</t>
  </si>
  <si>
    <t>(AVG - 200) * K0.5</t>
  </si>
  <si>
    <t>&lt;140</t>
  </si>
  <si>
    <r>
      <t xml:space="preserve">G1 </t>
    </r>
    <r>
      <rPr>
        <b/>
        <sz val="8"/>
        <rFont val="Tahoma"/>
        <family val="2"/>
      </rPr>
      <t>+hcp</t>
    </r>
  </si>
  <si>
    <r>
      <t xml:space="preserve">G1 </t>
    </r>
    <r>
      <rPr>
        <b/>
        <sz val="8"/>
        <rFont val="Arial"/>
        <family val="2"/>
      </rPr>
      <t>+HDC</t>
    </r>
  </si>
  <si>
    <r>
      <t xml:space="preserve">G2 </t>
    </r>
    <r>
      <rPr>
        <b/>
        <sz val="8"/>
        <rFont val="Arial"/>
        <family val="2"/>
      </rPr>
      <t>+HDC</t>
    </r>
  </si>
  <si>
    <r>
      <t xml:space="preserve">G1 </t>
    </r>
    <r>
      <rPr>
        <b/>
        <sz val="8"/>
        <rFont val="Tahoma"/>
        <family val="2"/>
      </rPr>
      <t>+HDC</t>
    </r>
  </si>
  <si>
    <t>hdc</t>
  </si>
  <si>
    <t>Pins Final  +hdc</t>
  </si>
  <si>
    <t>Marija Tkačenko</t>
  </si>
  <si>
    <t>Marija Mežericka</t>
  </si>
  <si>
    <t>2+S</t>
  </si>
  <si>
    <t>17B</t>
  </si>
  <si>
    <t>17A</t>
  </si>
  <si>
    <t>16A</t>
  </si>
  <si>
    <t>15A</t>
  </si>
  <si>
    <t>20A</t>
  </si>
  <si>
    <t>15B</t>
  </si>
  <si>
    <t>20B</t>
  </si>
  <si>
    <t>18A</t>
  </si>
  <si>
    <t>19B</t>
  </si>
  <si>
    <t>18B</t>
  </si>
  <si>
    <t>19A</t>
  </si>
  <si>
    <t>16B</t>
  </si>
  <si>
    <t>Pins +hdc</t>
  </si>
  <si>
    <t>14A</t>
  </si>
  <si>
    <t>14B</t>
  </si>
  <si>
    <t>21B</t>
  </si>
  <si>
    <t>21A</t>
  </si>
  <si>
    <t xml:space="preserve">Jelena Šorohova </t>
  </si>
  <si>
    <t>Janis Endziņš</t>
  </si>
  <si>
    <t>22A</t>
  </si>
  <si>
    <t>13B</t>
  </si>
  <si>
    <t>13A</t>
  </si>
  <si>
    <t>17C</t>
  </si>
  <si>
    <t>Aivars Kuksa</t>
  </si>
  <si>
    <t>23C</t>
  </si>
  <si>
    <t>23B</t>
  </si>
  <si>
    <t>24C</t>
  </si>
  <si>
    <t>22C</t>
  </si>
  <si>
    <t>22B</t>
  </si>
  <si>
    <t>20C</t>
  </si>
  <si>
    <t>23A</t>
  </si>
  <si>
    <t>14C</t>
  </si>
  <si>
    <t>Jānis Rozenbergs</t>
  </si>
  <si>
    <t>24B</t>
  </si>
  <si>
    <t>21C</t>
  </si>
  <si>
    <t>Kaspars Beķeris</t>
  </si>
  <si>
    <t>15C</t>
  </si>
  <si>
    <t>24A</t>
  </si>
  <si>
    <t>Lilija Kaminska</t>
  </si>
  <si>
    <t>19C</t>
  </si>
  <si>
    <t>Linards Kaminskis</t>
  </si>
  <si>
    <t>Māra Rozenberga</t>
  </si>
  <si>
    <t>18C</t>
  </si>
  <si>
    <t>13C</t>
  </si>
  <si>
    <t>16C</t>
  </si>
  <si>
    <t>Renārs Rutenbergs</t>
  </si>
  <si>
    <t xml:space="preserve">Romans Litviņuks </t>
  </si>
  <si>
    <t>NEW Player</t>
  </si>
  <si>
    <t>FS1</t>
  </si>
  <si>
    <t>FS2</t>
  </si>
  <si>
    <t>Rez+hdc</t>
  </si>
  <si>
    <t>Nauris Bergmanis</t>
  </si>
  <si>
    <t>Nikolajs Ovčiņņikovs</t>
  </si>
  <si>
    <t>Gatis Gailītis</t>
  </si>
  <si>
    <t>Reinārs Rutenbergs</t>
  </si>
  <si>
    <t>Rez. For NEW players</t>
  </si>
  <si>
    <t>Nikolajs Ovčiņikovs</t>
  </si>
  <si>
    <t>#22</t>
  </si>
  <si>
    <t>Arturs Nikolajevs</t>
  </si>
  <si>
    <t>Liene Drone</t>
  </si>
  <si>
    <t>total players:33</t>
  </si>
  <si>
    <t>#21</t>
  </si>
  <si>
    <t>Elizabete Vārava</t>
  </si>
  <si>
    <t xml:space="preserve"> </t>
  </si>
  <si>
    <r>
      <t xml:space="preserve">G1 </t>
    </r>
    <r>
      <rPr>
        <b/>
        <sz val="8"/>
        <rFont val="Tahoma"/>
        <family val="2"/>
      </rPr>
      <t>+hdc</t>
    </r>
  </si>
  <si>
    <t>Julians Visockis</t>
  </si>
  <si>
    <t>Vladislavs Tomsons</t>
  </si>
  <si>
    <t xml:space="preserve">Sigutis Briedis </t>
  </si>
  <si>
    <t>Gatis Bruveris</t>
  </si>
  <si>
    <t>Rez. For NEW player</t>
  </si>
  <si>
    <t>Sigus</t>
  </si>
  <si>
    <t>X</t>
  </si>
  <si>
    <t>Rez. For NEW  Player</t>
  </si>
  <si>
    <t>Juris Bricis</t>
  </si>
  <si>
    <t>Kristaps Berzonis</t>
  </si>
  <si>
    <t>Leo Roškalns</t>
  </si>
  <si>
    <t>17a</t>
  </si>
  <si>
    <t>16b</t>
  </si>
  <si>
    <t>17b</t>
  </si>
  <si>
    <t>19b</t>
  </si>
  <si>
    <t>18b</t>
  </si>
  <si>
    <t>Rowby</t>
  </si>
  <si>
    <t>15b</t>
  </si>
  <si>
    <t>Diana Zavjalova</t>
  </si>
  <si>
    <t>15a</t>
  </si>
  <si>
    <t>16a</t>
  </si>
  <si>
    <t>19a</t>
  </si>
  <si>
    <t>18a</t>
  </si>
  <si>
    <t>Oskars Kreilis</t>
  </si>
  <si>
    <t>Pēteris Martinsons</t>
  </si>
  <si>
    <t>Vladislavs Rimensons</t>
  </si>
  <si>
    <t>Rez. For NEW Player</t>
  </si>
  <si>
    <t>Gaismonis Žilinskis</t>
  </si>
  <si>
    <t>Vladimirs Segliņš</t>
  </si>
  <si>
    <t>Normunds Bundzenieks</t>
  </si>
  <si>
    <t>Aleksandrs Cigankovs</t>
  </si>
  <si>
    <t>01.10.</t>
  </si>
  <si>
    <t>08.10.</t>
  </si>
  <si>
    <t>15.10.</t>
  </si>
  <si>
    <t>22.10.</t>
  </si>
  <si>
    <t>29.10.</t>
  </si>
  <si>
    <t>19.11.</t>
  </si>
  <si>
    <t>26.11.</t>
  </si>
  <si>
    <t>03.12.</t>
  </si>
  <si>
    <t>10.12.</t>
  </si>
  <si>
    <t>17.12.</t>
  </si>
  <si>
    <t>14.01.</t>
  </si>
  <si>
    <t>21.01.</t>
  </si>
  <si>
    <t>28.01.</t>
  </si>
  <si>
    <t>04.02.</t>
  </si>
  <si>
    <t>11.02.</t>
  </si>
  <si>
    <t>18.02.</t>
  </si>
  <si>
    <t>25.02. #20</t>
  </si>
  <si>
    <t>04.03.</t>
  </si>
  <si>
    <t>11.03.</t>
  </si>
  <si>
    <t>01.04.</t>
  </si>
  <si>
    <t>#23</t>
  </si>
  <si>
    <t>15.04.</t>
  </si>
  <si>
    <t>#24</t>
  </si>
  <si>
    <t>22.04.</t>
  </si>
  <si>
    <t>#25</t>
  </si>
  <si>
    <t>29.04.</t>
  </si>
  <si>
    <t>#26</t>
  </si>
  <si>
    <t>13.05.</t>
  </si>
  <si>
    <t>#27</t>
  </si>
  <si>
    <t>20.05.</t>
  </si>
  <si>
    <t>#28</t>
  </si>
  <si>
    <t>27.05.</t>
  </si>
  <si>
    <t>#29</t>
  </si>
  <si>
    <t>03.06.</t>
  </si>
  <si>
    <t>#30</t>
  </si>
  <si>
    <t>10.06.</t>
  </si>
  <si>
    <t>#31</t>
  </si>
  <si>
    <t>15.07.</t>
  </si>
  <si>
    <t>#32</t>
  </si>
  <si>
    <t>22.07.</t>
  </si>
  <si>
    <t>#33</t>
  </si>
  <si>
    <t>.29.07</t>
  </si>
  <si>
    <t>#34</t>
  </si>
  <si>
    <t>12.08.</t>
  </si>
  <si>
    <t>#35</t>
  </si>
  <si>
    <t>19.08.</t>
  </si>
  <si>
    <t>#36</t>
  </si>
  <si>
    <t>26.08.</t>
  </si>
  <si>
    <t>#37</t>
  </si>
  <si>
    <t>Nr.</t>
  </si>
  <si>
    <t xml:space="preserve">HDC old 01.07.  </t>
  </si>
  <si>
    <t xml:space="preserve">HDC old 31.08.  </t>
  </si>
  <si>
    <t>HDC new</t>
  </si>
  <si>
    <t>HDC new round</t>
  </si>
  <si>
    <t>avg</t>
  </si>
  <si>
    <t>avg + HDC</t>
  </si>
  <si>
    <t>total games</t>
  </si>
  <si>
    <t>Juris Bagdanovs</t>
  </si>
  <si>
    <t xml:space="preserve">Jānis Asaris </t>
  </si>
  <si>
    <t>Kaspars Ukrins</t>
  </si>
  <si>
    <t>Jānis Štokmanis</t>
  </si>
  <si>
    <t>Martiņš Kornis</t>
  </si>
  <si>
    <t xml:space="preserve">Mārtiņš Reinholds  </t>
  </si>
  <si>
    <t>Bruno Straus</t>
  </si>
  <si>
    <t>Ekaterina Sirovatko</t>
  </si>
  <si>
    <t>Aleksandrs Križinovskis</t>
  </si>
  <si>
    <t>Janis Cielavs</t>
  </si>
  <si>
    <t>Juris Vītols</t>
  </si>
  <si>
    <t>24.09. #1</t>
  </si>
  <si>
    <t>12.11. #7</t>
  </si>
  <si>
    <t>07.01. #13</t>
  </si>
  <si>
    <t>x</t>
  </si>
  <si>
    <t>xx</t>
  </si>
  <si>
    <t>xxx</t>
  </si>
  <si>
    <t>HDC 2006-2007 turnīram "6no36"</t>
  </si>
  <si>
    <r>
      <t>period: 07.</t>
    </r>
    <r>
      <rPr>
        <b/>
        <sz val="14"/>
        <rFont val="CentSchbook TL"/>
        <family val="1"/>
      </rPr>
      <t>01.2007</t>
    </r>
    <r>
      <rPr>
        <sz val="14"/>
        <rFont val="CentSchbook TL"/>
        <family val="1"/>
      </rPr>
      <t xml:space="preserve"> - 26.</t>
    </r>
    <r>
      <rPr>
        <b/>
        <sz val="14"/>
        <rFont val="CentSchbook TL"/>
        <family val="1"/>
      </rPr>
      <t>08.2007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</si>
</sst>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0.0"/>
    <numFmt numFmtId="173" formatCode="[$-409]h:mm:ss\ AM/PM"/>
    <numFmt numFmtId="174" formatCode="[$-409]dddd\,\ mmmm\ dd\,\ yyyy"/>
    <numFmt numFmtId="175" formatCode="[$-409]dd\-mmm\-yy;@"/>
    <numFmt numFmtId="176" formatCode="00000"/>
    <numFmt numFmtId="177" formatCode="[$-409]d\-mmm\-yyyy;@"/>
    <numFmt numFmtId="178" formatCode="0.000"/>
    <numFmt numFmtId="179" formatCode="0.0000"/>
    <numFmt numFmtId="180" formatCode="0.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Ђ-2]\ #,##0.00_);[Red]\([$Ђ-2]\ #,##0.00\)"/>
  </numFmts>
  <fonts count="7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altOptima"/>
      <family val="0"/>
    </font>
    <font>
      <sz val="8"/>
      <name val="Arial"/>
      <family val="0"/>
    </font>
    <font>
      <b/>
      <sz val="12"/>
      <name val="Tahoma"/>
      <family val="2"/>
    </font>
    <font>
      <b/>
      <sz val="14"/>
      <name val="Tahoma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b/>
      <sz val="14"/>
      <color indexed="10"/>
      <name val="Tahoma"/>
      <family val="2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8"/>
      <color indexed="9"/>
      <name val="Arial"/>
      <family val="2"/>
    </font>
    <font>
      <b/>
      <sz val="12"/>
      <color indexed="14"/>
      <name val="Tahoma"/>
      <family val="2"/>
    </font>
    <font>
      <sz val="14"/>
      <color indexed="9"/>
      <name val="Tahoma"/>
      <family val="2"/>
    </font>
    <font>
      <sz val="10"/>
      <color indexed="8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b/>
      <sz val="10"/>
      <name val="Arial"/>
      <family val="2"/>
    </font>
    <font>
      <b/>
      <sz val="8"/>
      <name val="Arial"/>
      <family val="0"/>
    </font>
    <font>
      <b/>
      <sz val="12"/>
      <color indexed="10"/>
      <name val="Tahoma"/>
      <family val="2"/>
    </font>
    <font>
      <b/>
      <sz val="11"/>
      <name val="Verdana"/>
      <family val="2"/>
    </font>
    <font>
      <sz val="12"/>
      <color indexed="14"/>
      <name val="Tahoma"/>
      <family val="2"/>
    </font>
    <font>
      <b/>
      <sz val="12"/>
      <name val="Verdana"/>
      <family val="2"/>
    </font>
    <font>
      <b/>
      <sz val="16"/>
      <color indexed="8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12"/>
      <color indexed="10"/>
      <name val="Tahoma"/>
      <family val="2"/>
    </font>
    <font>
      <sz val="9"/>
      <name val="Tahoma"/>
      <family val="2"/>
    </font>
    <font>
      <b/>
      <sz val="10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4"/>
      <name val="Arial"/>
      <family val="2"/>
    </font>
    <font>
      <b/>
      <sz val="16"/>
      <color indexed="10"/>
      <name val="Tahoma"/>
      <family val="2"/>
    </font>
    <font>
      <sz val="14"/>
      <color indexed="14"/>
      <name val="Tahoma"/>
      <family val="2"/>
    </font>
    <font>
      <b/>
      <sz val="14"/>
      <color indexed="14"/>
      <name val="Tahoma"/>
      <family val="2"/>
    </font>
    <font>
      <b/>
      <sz val="10"/>
      <color indexed="10"/>
      <name val="Tahoma"/>
      <family val="2"/>
    </font>
    <font>
      <b/>
      <sz val="11"/>
      <name val="Arial Cyr"/>
      <family val="0"/>
    </font>
    <font>
      <b/>
      <sz val="10"/>
      <color indexed="14"/>
      <name val="Arial Cyr"/>
      <family val="0"/>
    </font>
    <font>
      <sz val="10"/>
      <color indexed="10"/>
      <name val="Tahoma"/>
      <family val="2"/>
    </font>
    <font>
      <sz val="14"/>
      <color indexed="10"/>
      <name val="Tahoma"/>
      <family val="2"/>
    </font>
    <font>
      <b/>
      <sz val="14"/>
      <color indexed="16"/>
      <name val="Tahoma"/>
      <family val="2"/>
    </font>
    <font>
      <sz val="10"/>
      <color indexed="10"/>
      <name val="Arial"/>
      <family val="0"/>
    </font>
    <font>
      <sz val="14"/>
      <color indexed="10"/>
      <name val="Arial"/>
      <family val="2"/>
    </font>
    <font>
      <b/>
      <sz val="11"/>
      <color indexed="10"/>
      <name val="Tahoma"/>
      <family val="2"/>
    </font>
    <font>
      <b/>
      <sz val="14"/>
      <color indexed="9"/>
      <name val="Verdana"/>
      <family val="2"/>
    </font>
    <font>
      <b/>
      <sz val="12"/>
      <color indexed="8"/>
      <name val="Verdana"/>
      <family val="2"/>
    </font>
    <font>
      <b/>
      <sz val="12"/>
      <color indexed="18"/>
      <name val="Verdana"/>
      <family val="2"/>
    </font>
    <font>
      <sz val="14"/>
      <color indexed="8"/>
      <name val="Tahoma"/>
      <family val="2"/>
    </font>
    <font>
      <b/>
      <sz val="12"/>
      <color indexed="10"/>
      <name val="Verdana"/>
      <family val="2"/>
    </font>
    <font>
      <b/>
      <sz val="14"/>
      <color indexed="60"/>
      <name val="Tahoma"/>
      <family val="2"/>
    </font>
    <font>
      <sz val="12"/>
      <name val="Arial"/>
      <family val="2"/>
    </font>
    <font>
      <b/>
      <sz val="12"/>
      <color indexed="57"/>
      <name val="Tahoma"/>
      <family val="2"/>
    </font>
    <font>
      <b/>
      <sz val="10"/>
      <color indexed="9"/>
      <name val="Tahoma"/>
      <family val="2"/>
    </font>
    <font>
      <sz val="14"/>
      <color indexed="55"/>
      <name val="Tahoma"/>
      <family val="2"/>
    </font>
    <font>
      <b/>
      <sz val="14"/>
      <color indexed="55"/>
      <name val="Tahoma"/>
      <family val="2"/>
    </font>
    <font>
      <sz val="10"/>
      <name val="Arial Cyr"/>
      <family val="0"/>
    </font>
    <font>
      <b/>
      <sz val="12"/>
      <name val="Arial"/>
      <family val="2"/>
    </font>
    <font>
      <b/>
      <sz val="12"/>
      <color indexed="9"/>
      <name val="Arial"/>
      <family val="2"/>
    </font>
    <font>
      <sz val="9"/>
      <name val="Arial"/>
      <family val="0"/>
    </font>
    <font>
      <sz val="6"/>
      <name val="Arial"/>
      <family val="0"/>
    </font>
    <font>
      <b/>
      <sz val="16"/>
      <color indexed="9"/>
      <name val="Tahoma"/>
      <family val="2"/>
    </font>
    <font>
      <b/>
      <sz val="16"/>
      <color indexed="9"/>
      <name val="Century Schoolbook"/>
      <family val="1"/>
    </font>
    <font>
      <b/>
      <sz val="10"/>
      <color indexed="23"/>
      <name val="Arial"/>
      <family val="2"/>
    </font>
    <font>
      <b/>
      <sz val="10"/>
      <color indexed="10"/>
      <name val="Arial"/>
      <family val="2"/>
    </font>
    <font>
      <sz val="8"/>
      <color indexed="10"/>
      <name val="Tahoma"/>
      <family val="2"/>
    </font>
    <font>
      <sz val="8"/>
      <color indexed="55"/>
      <name val="Tahoma"/>
      <family val="2"/>
    </font>
    <font>
      <sz val="14"/>
      <name val="CentSchbook TL"/>
      <family val="1"/>
    </font>
    <font>
      <b/>
      <sz val="14"/>
      <name val="CentSchbook TL"/>
      <family val="1"/>
    </font>
  </fonts>
  <fills count="20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4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>
        <color indexed="52"/>
      </bottom>
    </border>
    <border>
      <left style="thin"/>
      <right style="thin"/>
      <top>
        <color indexed="63"/>
      </top>
      <bottom style="medium">
        <color indexed="52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>
        <color indexed="63"/>
      </top>
      <bottom style="thick">
        <color indexed="10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ck">
        <color indexed="53"/>
      </bottom>
    </border>
    <border>
      <left style="thin"/>
      <right style="thin"/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ck">
        <color indexed="52"/>
      </bottom>
    </border>
    <border>
      <left style="thin"/>
      <right style="thin"/>
      <top style="thin"/>
      <bottom style="medium">
        <color indexed="10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 style="thin"/>
      <right style="thin">
        <color indexed="8"/>
      </right>
      <top style="thin"/>
      <bottom style="thick">
        <color indexed="10"/>
      </bottom>
    </border>
    <border>
      <left style="thin">
        <color indexed="8"/>
      </left>
      <right style="thin"/>
      <top style="thin"/>
      <bottom style="thick">
        <color indexed="10"/>
      </bottom>
    </border>
    <border>
      <left style="thin"/>
      <right>
        <color indexed="63"/>
      </right>
      <top style="thin"/>
      <bottom style="medium">
        <color indexed="5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 style="thin"/>
      <bottom style="medium">
        <color indexed="52"/>
      </bottom>
    </border>
    <border>
      <left>
        <color indexed="63"/>
      </left>
      <right style="slantDashDot">
        <color indexed="10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/>
      <bottom style="medium"/>
    </border>
    <border>
      <left style="thick">
        <color indexed="10"/>
      </left>
      <right style="thin"/>
      <top style="thin"/>
      <bottom style="medium"/>
    </border>
    <border>
      <left style="thin"/>
      <right style="thick">
        <color indexed="10"/>
      </right>
      <top style="thin"/>
      <bottom style="medium"/>
    </border>
    <border>
      <left>
        <color indexed="63"/>
      </left>
      <right style="thick">
        <color indexed="10"/>
      </right>
      <top style="thin"/>
      <bottom style="medium"/>
    </border>
    <border>
      <left>
        <color indexed="63"/>
      </left>
      <right style="slantDashDot">
        <color indexed="10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10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10"/>
      </right>
      <top style="thin"/>
      <bottom style="medium"/>
    </border>
    <border>
      <left style="medium">
        <color indexed="10"/>
      </left>
      <right style="thin"/>
      <top style="thin"/>
      <bottom style="medium"/>
    </border>
    <border>
      <left>
        <color indexed="63"/>
      </left>
      <right style="medium">
        <color indexed="10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>
        <color indexed="1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10"/>
      </left>
      <right style="thin"/>
      <top>
        <color indexed="63"/>
      </top>
      <bottom style="thin"/>
    </border>
    <border>
      <left style="thin"/>
      <right style="medium">
        <color indexed="10"/>
      </right>
      <top>
        <color indexed="63"/>
      </top>
      <bottom style="thin"/>
    </border>
    <border>
      <left style="thick">
        <color indexed="10"/>
      </left>
      <right style="thin"/>
      <top>
        <color indexed="63"/>
      </top>
      <bottom style="thin"/>
    </border>
    <border>
      <left style="thin"/>
      <right style="thick">
        <color indexed="10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 style="thin"/>
      <top style="medium"/>
      <bottom style="thin"/>
    </border>
    <border>
      <left style="thin"/>
      <right style="medium">
        <color indexed="10"/>
      </right>
      <top style="medium"/>
      <bottom style="thin"/>
    </border>
    <border>
      <left style="medium">
        <color indexed="10"/>
      </left>
      <right style="thin"/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 style="thin">
        <color indexed="8"/>
      </right>
      <top style="medium"/>
      <bottom style="thin">
        <color indexed="8"/>
      </bottom>
    </border>
    <border>
      <left style="thick">
        <color indexed="10"/>
      </left>
      <right style="thin"/>
      <top style="thin"/>
      <bottom style="thin"/>
    </border>
    <border>
      <left style="thin"/>
      <right style="thick">
        <color indexed="10"/>
      </right>
      <top style="thin"/>
      <bottom style="thin"/>
    </border>
    <border>
      <left>
        <color indexed="63"/>
      </left>
      <right style="thick">
        <color indexed="10"/>
      </right>
      <top style="thin"/>
      <bottom style="thin"/>
    </border>
    <border>
      <left style="thin"/>
      <right style="slantDashDot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10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medium">
        <color indexed="10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ck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10"/>
      </right>
      <top style="thin"/>
      <bottom style="thin"/>
    </border>
    <border>
      <left style="thin"/>
      <right style="thin"/>
      <top style="thin"/>
      <bottom style="double">
        <color indexed="10"/>
      </bottom>
    </border>
    <border>
      <left style="thin"/>
      <right style="thin"/>
      <top>
        <color indexed="63"/>
      </top>
      <bottom style="double">
        <color indexed="10"/>
      </bottom>
    </border>
    <border>
      <left>
        <color indexed="63"/>
      </left>
      <right style="thin"/>
      <top style="thin"/>
      <bottom style="double">
        <color indexed="10"/>
      </bottom>
    </border>
    <border>
      <left style="medium">
        <color indexed="10"/>
      </left>
      <right style="thin"/>
      <top style="thin"/>
      <bottom style="double">
        <color indexed="10"/>
      </bottom>
    </border>
    <border>
      <left style="thin"/>
      <right style="medium">
        <color indexed="10"/>
      </right>
      <top style="thin"/>
      <bottom style="double">
        <color indexed="10"/>
      </bottom>
    </border>
    <border>
      <left style="thin"/>
      <right>
        <color indexed="63"/>
      </right>
      <top style="thin"/>
      <bottom style="double">
        <color indexed="10"/>
      </bottom>
    </border>
    <border>
      <left style="medium">
        <color indexed="10"/>
      </left>
      <right style="thin">
        <color indexed="8"/>
      </right>
      <top style="thin">
        <color indexed="8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10"/>
      </bottom>
    </border>
    <border>
      <left style="medium">
        <color indexed="10"/>
      </left>
      <right style="thin"/>
      <top style="thin">
        <color indexed="8"/>
      </top>
      <bottom style="double">
        <color indexed="10"/>
      </bottom>
    </border>
    <border>
      <left style="thin"/>
      <right style="thin"/>
      <top style="thin">
        <color indexed="8"/>
      </top>
      <bottom style="double">
        <color indexed="10"/>
      </bottom>
    </border>
    <border>
      <left style="thin"/>
      <right style="medium">
        <color indexed="10"/>
      </right>
      <top style="thin">
        <color indexed="8"/>
      </top>
      <bottom style="double">
        <color indexed="10"/>
      </bottom>
    </border>
    <border>
      <left style="thick">
        <color indexed="10"/>
      </left>
      <right style="thin"/>
      <top style="thin"/>
      <bottom style="double">
        <color indexed="10"/>
      </bottom>
    </border>
    <border>
      <left style="thin"/>
      <right style="thick">
        <color indexed="10"/>
      </right>
      <top style="thin"/>
      <bottom style="double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thin"/>
      <right style="slantDashDot">
        <color indexed="10"/>
      </right>
      <top>
        <color indexed="63"/>
      </top>
      <bottom style="thin"/>
    </border>
    <border>
      <left style="medium">
        <color indexed="10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10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medium">
        <color indexed="10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10"/>
      </right>
      <top style="thin">
        <color indexed="8"/>
      </top>
      <bottom style="thin"/>
    </border>
    <border>
      <left style="medium">
        <color indexed="10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ck">
        <color indexed="10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ck">
        <color indexed="10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thin"/>
      <bottom style="double">
        <color indexed="10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 style="thin"/>
      <right style="slantDashDot">
        <color indexed="10"/>
      </right>
      <top style="thin"/>
      <bottom style="double">
        <color indexed="10"/>
      </bottom>
    </border>
    <border>
      <left style="thin">
        <color indexed="8"/>
      </left>
      <right style="medium">
        <color indexed="10"/>
      </right>
      <top style="thin">
        <color indexed="8"/>
      </top>
      <bottom style="double">
        <color indexed="10"/>
      </bottom>
    </border>
    <border>
      <left style="thin"/>
      <right style="medium">
        <color indexed="10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10"/>
      </right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double">
        <color indexed="10"/>
      </bottom>
    </border>
    <border>
      <left style="thin"/>
      <right>
        <color indexed="63"/>
      </right>
      <top style="medium"/>
      <bottom style="thin">
        <color indexed="8"/>
      </bottom>
    </border>
    <border>
      <left style="thick">
        <color indexed="10"/>
      </left>
      <right style="thin">
        <color indexed="8"/>
      </right>
      <top style="thin">
        <color indexed="8"/>
      </top>
      <bottom style="double">
        <color indexed="10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10"/>
      </left>
      <right style="thin"/>
      <top>
        <color indexed="63"/>
      </top>
      <bottom style="thin">
        <color indexed="8"/>
      </bottom>
    </border>
    <border>
      <left style="thick">
        <color indexed="10"/>
      </left>
      <right style="thin">
        <color indexed="8"/>
      </right>
      <top>
        <color indexed="63"/>
      </top>
      <bottom style="thin">
        <color indexed="8"/>
      </bottom>
    </border>
    <border>
      <left style="slantDashDot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24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6" fillId="0" borderId="0" xfId="0" applyFont="1" applyAlignment="1">
      <alignment/>
    </xf>
    <xf numFmtId="1" fontId="7" fillId="0" borderId="0" xfId="0" applyNumberFormat="1" applyFont="1" applyAlignment="1">
      <alignment horizontal="center"/>
    </xf>
    <xf numFmtId="1" fontId="8" fillId="0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" fontId="10" fillId="0" borderId="1" xfId="0" applyNumberFormat="1" applyFont="1" applyBorder="1" applyAlignment="1" applyProtection="1">
      <alignment horizontal="center" vertical="center" textRotation="180" wrapText="1"/>
      <protection locked="0"/>
    </xf>
    <xf numFmtId="1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" fontId="10" fillId="0" borderId="1" xfId="0" applyNumberFormat="1" applyFont="1" applyFill="1" applyBorder="1" applyAlignment="1" applyProtection="1">
      <alignment horizontal="center" vertical="center" textRotation="180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center" vertical="center"/>
    </xf>
    <xf numFmtId="1" fontId="13" fillId="3" borderId="2" xfId="0" applyNumberFormat="1" applyFont="1" applyFill="1" applyBorder="1" applyAlignment="1" applyProtection="1">
      <alignment horizontal="center"/>
      <protection locked="0"/>
    </xf>
    <xf numFmtId="1" fontId="14" fillId="0" borderId="3" xfId="0" applyNumberFormat="1" applyFont="1" applyFill="1" applyBorder="1" applyAlignment="1" applyProtection="1">
      <alignment horizontal="center"/>
      <protection locked="0"/>
    </xf>
    <xf numFmtId="0" fontId="15" fillId="0" borderId="3" xfId="21" applyFont="1" applyFill="1" applyBorder="1" applyAlignment="1" applyProtection="1">
      <alignment horizontal="left" vertical="center" indent="1"/>
      <protection locked="0"/>
    </xf>
    <xf numFmtId="1" fontId="0" fillId="0" borderId="3" xfId="0" applyNumberFormat="1" applyFill="1" applyBorder="1" applyAlignment="1" applyProtection="1">
      <alignment horizontal="center"/>
      <protection locked="0"/>
    </xf>
    <xf numFmtId="0" fontId="16" fillId="0" borderId="3" xfId="0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locked="0"/>
    </xf>
    <xf numFmtId="1" fontId="5" fillId="2" borderId="3" xfId="0" applyNumberFormat="1" applyFont="1" applyFill="1" applyBorder="1" applyAlignment="1" applyProtection="1">
      <alignment horizontal="center"/>
      <protection locked="0"/>
    </xf>
    <xf numFmtId="1" fontId="4" fillId="0" borderId="3" xfId="0" applyNumberFormat="1" applyFont="1" applyBorder="1" applyAlignment="1" applyProtection="1">
      <alignment horizontal="center"/>
      <protection locked="0"/>
    </xf>
    <xf numFmtId="0" fontId="17" fillId="3" borderId="4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1" fontId="13" fillId="3" borderId="5" xfId="0" applyNumberFormat="1" applyFont="1" applyFill="1" applyBorder="1" applyAlignment="1" applyProtection="1">
      <alignment horizontal="center"/>
      <protection locked="0"/>
    </xf>
    <xf numFmtId="1" fontId="14" fillId="0" borderId="6" xfId="0" applyNumberFormat="1" applyFont="1" applyFill="1" applyBorder="1" applyAlignment="1" applyProtection="1">
      <alignment horizontal="center"/>
      <protection locked="0"/>
    </xf>
    <xf numFmtId="0" fontId="19" fillId="0" borderId="6" xfId="21" applyFont="1" applyFill="1" applyBorder="1" applyAlignment="1" applyProtection="1">
      <alignment horizontal="left" vertical="center" indent="1"/>
      <protection locked="0"/>
    </xf>
    <xf numFmtId="1" fontId="0" fillId="0" borderId="6" xfId="0" applyNumberFormat="1" applyFill="1" applyBorder="1" applyAlignment="1" applyProtection="1">
      <alignment horizontal="center"/>
      <protection locked="0"/>
    </xf>
    <xf numFmtId="0" fontId="16" fillId="0" borderId="6" xfId="0" applyFont="1" applyFill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center"/>
      <protection locked="0"/>
    </xf>
    <xf numFmtId="1" fontId="5" fillId="2" borderId="6" xfId="0" applyNumberFormat="1" applyFont="1" applyFill="1" applyBorder="1" applyAlignment="1" applyProtection="1">
      <alignment horizontal="center"/>
      <protection locked="0"/>
    </xf>
    <xf numFmtId="1" fontId="4" fillId="0" borderId="6" xfId="0" applyNumberFormat="1" applyFont="1" applyBorder="1" applyAlignment="1" applyProtection="1">
      <alignment horizontal="center"/>
      <protection locked="0"/>
    </xf>
    <xf numFmtId="0" fontId="17" fillId="3" borderId="7" xfId="0" applyFont="1" applyFill="1" applyBorder="1" applyAlignment="1">
      <alignment horizontal="center"/>
    </xf>
    <xf numFmtId="1" fontId="13" fillId="3" borderId="8" xfId="21" applyNumberFormat="1" applyFont="1" applyFill="1" applyBorder="1" applyAlignment="1" applyProtection="1">
      <alignment horizontal="center"/>
      <protection locked="0"/>
    </xf>
    <xf numFmtId="0" fontId="5" fillId="0" borderId="6" xfId="21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Border="1" applyAlignment="1">
      <alignment horizontal="center"/>
    </xf>
    <xf numFmtId="1" fontId="0" fillId="0" borderId="6" xfId="0" applyNumberFormat="1" applyFont="1" applyFill="1" applyBorder="1" applyAlignment="1" applyProtection="1">
      <alignment horizontal="center"/>
      <protection locked="0"/>
    </xf>
    <xf numFmtId="0" fontId="20" fillId="3" borderId="7" xfId="0" applyFont="1" applyFill="1" applyBorder="1" applyAlignment="1">
      <alignment horizontal="center"/>
    </xf>
    <xf numFmtId="1" fontId="14" fillId="0" borderId="9" xfId="0" applyNumberFormat="1" applyFont="1" applyFill="1" applyBorder="1" applyAlignment="1" applyProtection="1">
      <alignment horizontal="center"/>
      <protection locked="0"/>
    </xf>
    <xf numFmtId="0" fontId="5" fillId="0" borderId="9" xfId="21" applyFont="1" applyFill="1" applyBorder="1" applyAlignment="1" applyProtection="1">
      <alignment horizontal="left" vertical="center" indent="1"/>
      <protection locked="0"/>
    </xf>
    <xf numFmtId="1" fontId="21" fillId="0" borderId="6" xfId="0" applyNumberFormat="1" applyFont="1" applyFill="1" applyBorder="1" applyAlignment="1" applyProtection="1">
      <alignment horizontal="center"/>
      <protection locked="0"/>
    </xf>
    <xf numFmtId="1" fontId="4" fillId="0" borderId="6" xfId="0" applyNumberFormat="1" applyFont="1" applyFill="1" applyBorder="1" applyAlignment="1" applyProtection="1">
      <alignment horizontal="center"/>
      <protection locked="0"/>
    </xf>
    <xf numFmtId="1" fontId="13" fillId="3" borderId="10" xfId="21" applyNumberFormat="1" applyFont="1" applyFill="1" applyBorder="1" applyAlignment="1" applyProtection="1">
      <alignment horizontal="center"/>
      <protection locked="0"/>
    </xf>
    <xf numFmtId="1" fontId="14" fillId="0" borderId="11" xfId="0" applyNumberFormat="1" applyFont="1" applyFill="1" applyBorder="1" applyAlignment="1" applyProtection="1">
      <alignment horizontal="center"/>
      <protection locked="0"/>
    </xf>
    <xf numFmtId="0" fontId="19" fillId="0" borderId="11" xfId="21" applyFont="1" applyFill="1" applyBorder="1" applyAlignment="1" applyProtection="1">
      <alignment horizontal="left" vertical="center" indent="1"/>
      <protection locked="0"/>
    </xf>
    <xf numFmtId="1" fontId="0" fillId="0" borderId="11" xfId="0" applyNumberFormat="1" applyFill="1" applyBorder="1" applyAlignment="1" applyProtection="1">
      <alignment horizontal="center"/>
      <protection locked="0"/>
    </xf>
    <xf numFmtId="0" fontId="16" fillId="0" borderId="11" xfId="0" applyFont="1" applyFill="1" applyBorder="1" applyAlignment="1" applyProtection="1">
      <alignment horizontal="center"/>
      <protection locked="0"/>
    </xf>
    <xf numFmtId="1" fontId="16" fillId="0" borderId="11" xfId="0" applyNumberFormat="1" applyFont="1" applyFill="1" applyBorder="1" applyAlignment="1" applyProtection="1">
      <alignment horizontal="center"/>
      <protection locked="0"/>
    </xf>
    <xf numFmtId="1" fontId="5" fillId="2" borderId="11" xfId="0" applyNumberFormat="1" applyFont="1" applyFill="1" applyBorder="1" applyAlignment="1" applyProtection="1">
      <alignment horizontal="center"/>
      <protection locked="0"/>
    </xf>
    <xf numFmtId="1" fontId="4" fillId="0" borderId="11" xfId="0" applyNumberFormat="1" applyFont="1" applyBorder="1" applyAlignment="1" applyProtection="1">
      <alignment horizontal="center"/>
      <protection locked="0"/>
    </xf>
    <xf numFmtId="9" fontId="20" fillId="3" borderId="12" xfId="0" applyNumberFormat="1" applyFont="1" applyFill="1" applyBorder="1" applyAlignment="1">
      <alignment horizontal="center" shrinkToFit="1"/>
    </xf>
    <xf numFmtId="9" fontId="15" fillId="0" borderId="0" xfId="0" applyNumberFormat="1" applyFont="1" applyAlignment="1">
      <alignment horizontal="center"/>
    </xf>
    <xf numFmtId="1" fontId="22" fillId="0" borderId="9" xfId="21" applyNumberFormat="1" applyFont="1" applyFill="1" applyBorder="1" applyAlignment="1" applyProtection="1">
      <alignment horizontal="center"/>
      <protection locked="0"/>
    </xf>
    <xf numFmtId="0" fontId="14" fillId="0" borderId="9" xfId="21" applyFont="1" applyFill="1" applyBorder="1" applyAlignment="1" applyProtection="1">
      <alignment horizontal="left" vertical="center" indent="1"/>
      <protection locked="0"/>
    </xf>
    <xf numFmtId="1" fontId="0" fillId="0" borderId="9" xfId="0" applyNumberForma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1" fontId="16" fillId="0" borderId="9" xfId="0" applyNumberFormat="1" applyFont="1" applyFill="1" applyBorder="1" applyAlignment="1" applyProtection="1">
      <alignment horizontal="center"/>
      <protection locked="0"/>
    </xf>
    <xf numFmtId="1" fontId="5" fillId="2" borderId="9" xfId="0" applyNumberFormat="1" applyFont="1" applyFill="1" applyBorder="1" applyAlignment="1" applyProtection="1">
      <alignment horizontal="center"/>
      <protection locked="0"/>
    </xf>
    <xf numFmtId="1" fontId="4" fillId="0" borderId="9" xfId="0" applyNumberFormat="1" applyFont="1" applyBorder="1" applyAlignment="1" applyProtection="1">
      <alignment horizontal="center"/>
      <protection locked="0"/>
    </xf>
    <xf numFmtId="0" fontId="2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22" fillId="0" borderId="6" xfId="21" applyNumberFormat="1" applyFont="1" applyFill="1" applyBorder="1" applyAlignment="1" applyProtection="1">
      <alignment horizontal="center"/>
      <protection locked="0"/>
    </xf>
    <xf numFmtId="0" fontId="14" fillId="0" borderId="6" xfId="21" applyFont="1" applyFill="1" applyBorder="1" applyAlignment="1" applyProtection="1">
      <alignment horizontal="left" vertical="center" indent="1"/>
      <protection locked="0"/>
    </xf>
    <xf numFmtId="1" fontId="24" fillId="0" borderId="0" xfId="0" applyNumberFormat="1" applyFont="1" applyFill="1" applyAlignment="1">
      <alignment horizontal="right"/>
    </xf>
    <xf numFmtId="0" fontId="24" fillId="0" borderId="0" xfId="0" applyFont="1" applyAlignment="1">
      <alignment/>
    </xf>
    <xf numFmtId="0" fontId="4" fillId="0" borderId="0" xfId="0" applyFont="1" applyAlignment="1">
      <alignment/>
    </xf>
    <xf numFmtId="1" fontId="10" fillId="0" borderId="11" xfId="0" applyNumberFormat="1" applyFont="1" applyBorder="1" applyAlignment="1" applyProtection="1">
      <alignment horizontal="center" vertical="center" textRotation="180" wrapText="1"/>
      <protection locked="0"/>
    </xf>
    <xf numFmtId="1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1" fontId="6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1" fontId="26" fillId="0" borderId="9" xfId="0" applyNumberFormat="1" applyFont="1" applyFill="1" applyBorder="1" applyAlignment="1" applyProtection="1">
      <alignment horizontal="center"/>
      <protection locked="0"/>
    </xf>
    <xf numFmtId="1" fontId="0" fillId="0" borderId="9" xfId="0" applyNumberFormat="1" applyFill="1" applyBorder="1" applyAlignment="1" applyProtection="1">
      <alignment horizontal="center"/>
      <protection locked="0"/>
    </xf>
    <xf numFmtId="0" fontId="16" fillId="0" borderId="9" xfId="0" applyFont="1" applyFill="1" applyBorder="1" applyAlignment="1" applyProtection="1">
      <alignment horizontal="center"/>
      <protection locked="0"/>
    </xf>
    <xf numFmtId="0" fontId="17" fillId="3" borderId="0" xfId="0" applyFont="1" applyFill="1" applyAlignment="1">
      <alignment horizontal="center"/>
    </xf>
    <xf numFmtId="1" fontId="14" fillId="0" borderId="0" xfId="0" applyNumberFormat="1" applyFont="1" applyFill="1" applyBorder="1" applyAlignment="1" applyProtection="1">
      <alignment horizontal="right"/>
      <protection locked="0"/>
    </xf>
    <xf numFmtId="0" fontId="27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" fontId="14" fillId="0" borderId="13" xfId="0" applyNumberFormat="1" applyFont="1" applyFill="1" applyBorder="1" applyAlignment="1" applyProtection="1">
      <alignment horizontal="center"/>
      <protection locked="0"/>
    </xf>
    <xf numFmtId="0" fontId="19" fillId="0" borderId="13" xfId="21" applyFont="1" applyFill="1" applyBorder="1" applyAlignment="1" applyProtection="1">
      <alignment horizontal="left" vertical="center" indent="1"/>
      <protection locked="0"/>
    </xf>
    <xf numFmtId="1" fontId="26" fillId="0" borderId="6" xfId="21" applyNumberFormat="1" applyFont="1" applyFill="1" applyBorder="1" applyAlignment="1" applyProtection="1">
      <alignment horizontal="center"/>
      <protection locked="0"/>
    </xf>
    <xf numFmtId="0" fontId="19" fillId="0" borderId="9" xfId="21" applyFont="1" applyFill="1" applyBorder="1" applyAlignment="1" applyProtection="1">
      <alignment horizontal="left" vertical="center" indent="1"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1" fontId="14" fillId="3" borderId="14" xfId="0" applyNumberFormat="1" applyFont="1" applyFill="1" applyBorder="1" applyAlignment="1" applyProtection="1">
      <alignment horizontal="center"/>
      <protection locked="0"/>
    </xf>
    <xf numFmtId="0" fontId="5" fillId="0" borderId="13" xfId="21" applyFont="1" applyFill="1" applyBorder="1" applyAlignment="1" applyProtection="1">
      <alignment horizontal="left" vertical="center" indent="1"/>
      <protection locked="0"/>
    </xf>
    <xf numFmtId="0" fontId="5" fillId="4" borderId="9" xfId="21" applyFont="1" applyFill="1" applyBorder="1" applyAlignment="1" applyProtection="1">
      <alignment horizontal="left" vertical="center" indent="1"/>
      <protection locked="0"/>
    </xf>
    <xf numFmtId="0" fontId="4" fillId="4" borderId="0" xfId="0" applyFont="1" applyFill="1" applyAlignment="1">
      <alignment/>
    </xf>
    <xf numFmtId="1" fontId="26" fillId="0" borderId="15" xfId="21" applyNumberFormat="1" applyFont="1" applyFill="1" applyBorder="1" applyAlignment="1" applyProtection="1">
      <alignment horizontal="center"/>
      <protection locked="0"/>
    </xf>
    <xf numFmtId="1" fontId="0" fillId="0" borderId="15" xfId="0" applyNumberFormat="1" applyFill="1" applyBorder="1" applyAlignment="1" applyProtection="1">
      <alignment horizontal="center"/>
      <protection locked="0"/>
    </xf>
    <xf numFmtId="0" fontId="16" fillId="0" borderId="15" xfId="0" applyFont="1" applyFill="1" applyBorder="1" applyAlignment="1" applyProtection="1">
      <alignment horizontal="center"/>
      <protection locked="0"/>
    </xf>
    <xf numFmtId="1" fontId="5" fillId="2" borderId="15" xfId="0" applyNumberFormat="1" applyFont="1" applyFill="1" applyBorder="1" applyAlignment="1" applyProtection="1">
      <alignment horizontal="center"/>
      <protection locked="0"/>
    </xf>
    <xf numFmtId="1" fontId="4" fillId="0" borderId="16" xfId="0" applyNumberFormat="1" applyFont="1" applyBorder="1" applyAlignment="1" applyProtection="1">
      <alignment horizontal="center"/>
      <protection locked="0"/>
    </xf>
    <xf numFmtId="1" fontId="5" fillId="0" borderId="9" xfId="0" applyNumberFormat="1" applyFont="1" applyFill="1" applyBorder="1" applyAlignment="1" applyProtection="1">
      <alignment horizontal="center"/>
      <protection locked="0"/>
    </xf>
    <xf numFmtId="0" fontId="14" fillId="4" borderId="6" xfId="21" applyFont="1" applyFill="1" applyBorder="1" applyAlignment="1" applyProtection="1">
      <alignment horizontal="left" vertical="center" indent="1"/>
      <protection locked="0"/>
    </xf>
    <xf numFmtId="1" fontId="14" fillId="3" borderId="9" xfId="0" applyNumberFormat="1" applyFont="1" applyFill="1" applyBorder="1" applyAlignment="1" applyProtection="1">
      <alignment horizontal="center"/>
      <protection locked="0"/>
    </xf>
    <xf numFmtId="1" fontId="5" fillId="0" borderId="6" xfId="21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Alignment="1">
      <alignment horizontal="center"/>
    </xf>
    <xf numFmtId="1" fontId="14" fillId="3" borderId="17" xfId="0" applyNumberFormat="1" applyFont="1" applyFill="1" applyBorder="1" applyAlignment="1" applyProtection="1">
      <alignment horizontal="center"/>
      <protection locked="0"/>
    </xf>
    <xf numFmtId="0" fontId="28" fillId="0" borderId="11" xfId="21" applyFont="1" applyFill="1" applyBorder="1" applyAlignment="1" applyProtection="1">
      <alignment horizontal="left" vertical="center" indent="1"/>
      <protection locked="0"/>
    </xf>
    <xf numFmtId="0" fontId="29" fillId="0" borderId="0" xfId="21" applyFont="1" applyFill="1" applyBorder="1" applyAlignment="1" applyProtection="1">
      <alignment horizontal="left" indent="1"/>
      <protection locked="0"/>
    </xf>
    <xf numFmtId="0" fontId="28" fillId="0" borderId="6" xfId="21" applyFont="1" applyFill="1" applyBorder="1" applyAlignment="1" applyProtection="1">
      <alignment horizontal="left" vertical="center" indent="1"/>
      <protection locked="0"/>
    </xf>
    <xf numFmtId="0" fontId="5" fillId="2" borderId="9" xfId="0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21" applyFont="1" applyFill="1" applyBorder="1" applyAlignment="1" applyProtection="1">
      <alignment horizontal="left" vertical="center" indent="1"/>
      <protection locked="0"/>
    </xf>
    <xf numFmtId="1" fontId="0" fillId="0" borderId="0" xfId="0" applyNumberForma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30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10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0" fillId="6" borderId="11" xfId="0" applyFont="1" applyFill="1" applyBorder="1" applyAlignment="1" applyProtection="1">
      <alignment horizontal="center" vertical="center" wrapText="1"/>
      <protection locked="0"/>
    </xf>
    <xf numFmtId="0" fontId="24" fillId="7" borderId="11" xfId="0" applyFont="1" applyFill="1" applyBorder="1" applyAlignment="1" applyProtection="1">
      <alignment horizontal="center" vertical="center" wrapText="1"/>
      <protection locked="0"/>
    </xf>
    <xf numFmtId="0" fontId="16" fillId="8" borderId="11" xfId="0" applyFont="1" applyFill="1" applyBorder="1" applyAlignment="1" applyProtection="1">
      <alignment horizontal="center" vertical="center" textRotation="180" wrapText="1"/>
      <protection locked="0"/>
    </xf>
    <xf numFmtId="0" fontId="16" fillId="9" borderId="11" xfId="0" applyFont="1" applyFill="1" applyBorder="1" applyAlignment="1" applyProtection="1">
      <alignment horizontal="center" vertical="center" textRotation="180" wrapText="1"/>
      <protection locked="0"/>
    </xf>
    <xf numFmtId="1" fontId="31" fillId="3" borderId="11" xfId="0" applyNumberFormat="1" applyFont="1" applyFill="1" applyBorder="1" applyAlignment="1" applyProtection="1">
      <alignment horizontal="center" vertical="center" textRotation="180" wrapText="1"/>
      <protection locked="0"/>
    </xf>
    <xf numFmtId="1" fontId="16" fillId="0" borderId="11" xfId="0" applyNumberFormat="1" applyFont="1" applyBorder="1" applyAlignment="1" applyProtection="1">
      <alignment horizontal="center" vertical="center" textRotation="180" wrapText="1"/>
      <protection locked="0"/>
    </xf>
    <xf numFmtId="172" fontId="0" fillId="0" borderId="11" xfId="0" applyNumberFormat="1" applyFont="1" applyBorder="1" applyAlignment="1" applyProtection="1">
      <alignment horizontal="center" vertical="center" textRotation="180" wrapText="1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1" fontId="32" fillId="4" borderId="18" xfId="0" applyNumberFormat="1" applyFont="1" applyFill="1" applyBorder="1" applyAlignment="1" applyProtection="1">
      <alignment horizontal="center"/>
      <protection locked="0"/>
    </xf>
    <xf numFmtId="1" fontId="16" fillId="0" borderId="9" xfId="0" applyNumberFormat="1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center" vertical="center"/>
      <protection locked="0"/>
    </xf>
    <xf numFmtId="0" fontId="33" fillId="0" borderId="9" xfId="21" applyFont="1" applyFill="1" applyBorder="1" applyAlignment="1" applyProtection="1">
      <alignment horizontal="center" vertical="center"/>
      <protection locked="0"/>
    </xf>
    <xf numFmtId="0" fontId="15" fillId="0" borderId="9" xfId="21" applyFont="1" applyFill="1" applyBorder="1" applyAlignment="1" applyProtection="1">
      <alignment horizontal="center" vertical="center"/>
      <protection locked="0"/>
    </xf>
    <xf numFmtId="0" fontId="14" fillId="0" borderId="9" xfId="21" applyFont="1" applyFill="1" applyBorder="1" applyAlignment="1" applyProtection="1">
      <alignment horizontal="center" vertical="center"/>
      <protection locked="0"/>
    </xf>
    <xf numFmtId="0" fontId="34" fillId="0" borderId="9" xfId="0" applyFont="1" applyFill="1" applyBorder="1" applyAlignment="1" applyProtection="1">
      <alignment horizontal="center"/>
      <protection locked="0"/>
    </xf>
    <xf numFmtId="1" fontId="6" fillId="2" borderId="9" xfId="0" applyNumberFormat="1" applyFont="1" applyFill="1" applyBorder="1" applyAlignment="1" applyProtection="1">
      <alignment horizontal="center"/>
      <protection locked="0"/>
    </xf>
    <xf numFmtId="1" fontId="14" fillId="5" borderId="9" xfId="0" applyNumberFormat="1" applyFont="1" applyFill="1" applyBorder="1" applyAlignment="1" applyProtection="1">
      <alignment/>
      <protection locked="0"/>
    </xf>
    <xf numFmtId="0" fontId="5" fillId="6" borderId="9" xfId="0" applyFont="1" applyFill="1" applyBorder="1" applyAlignment="1" applyProtection="1">
      <alignment/>
      <protection locked="0"/>
    </xf>
    <xf numFmtId="0" fontId="9" fillId="0" borderId="9" xfId="0" applyFont="1" applyBorder="1" applyAlignment="1" applyProtection="1">
      <alignment/>
      <protection locked="0"/>
    </xf>
    <xf numFmtId="0" fontId="16" fillId="7" borderId="0" xfId="0" applyFont="1" applyFill="1" applyAlignment="1" applyProtection="1">
      <alignment/>
      <protection locked="0"/>
    </xf>
    <xf numFmtId="0" fontId="10" fillId="0" borderId="9" xfId="21" applyFont="1" applyFill="1" applyBorder="1" applyAlignment="1" applyProtection="1">
      <alignment horizontal="center"/>
      <protection locked="0"/>
    </xf>
    <xf numFmtId="1" fontId="10" fillId="0" borderId="9" xfId="0" applyNumberFormat="1" applyFont="1" applyFill="1" applyBorder="1" applyAlignment="1" applyProtection="1">
      <alignment horizontal="center"/>
      <protection locked="0"/>
    </xf>
    <xf numFmtId="0" fontId="10" fillId="0" borderId="9" xfId="0" applyFont="1" applyFill="1" applyBorder="1" applyAlignment="1" applyProtection="1">
      <alignment/>
      <protection locked="0"/>
    </xf>
    <xf numFmtId="0" fontId="16" fillId="0" borderId="9" xfId="0" applyFont="1" applyBorder="1" applyAlignment="1" applyProtection="1">
      <alignment/>
      <protection locked="0"/>
    </xf>
    <xf numFmtId="172" fontId="0" fillId="0" borderId="9" xfId="0" applyNumberFormat="1" applyBorder="1" applyAlignment="1" applyProtection="1">
      <alignment/>
      <protection locked="0"/>
    </xf>
    <xf numFmtId="1" fontId="32" fillId="4" borderId="11" xfId="0" applyNumberFormat="1" applyFont="1" applyFill="1" applyBorder="1" applyAlignment="1" applyProtection="1">
      <alignment horizontal="center"/>
      <protection locked="0"/>
    </xf>
    <xf numFmtId="0" fontId="5" fillId="4" borderId="11" xfId="21" applyFont="1" applyFill="1" applyBorder="1" applyAlignment="1" applyProtection="1">
      <alignment horizontal="left" vertical="center" indent="1"/>
      <protection locked="0"/>
    </xf>
    <xf numFmtId="1" fontId="16" fillId="0" borderId="11" xfId="0" applyNumberFormat="1" applyFont="1" applyFill="1" applyBorder="1" applyAlignment="1" applyProtection="1">
      <alignment horizontal="center" vertical="center"/>
      <protection locked="0"/>
    </xf>
    <xf numFmtId="0" fontId="33" fillId="0" borderId="11" xfId="0" applyFont="1" applyFill="1" applyBorder="1" applyAlignment="1" applyProtection="1">
      <alignment horizontal="center" vertical="center"/>
      <protection locked="0"/>
    </xf>
    <xf numFmtId="0" fontId="33" fillId="0" borderId="11" xfId="21" applyFont="1" applyFill="1" applyBorder="1" applyAlignment="1" applyProtection="1">
      <alignment horizontal="center" vertical="center"/>
      <protection locked="0"/>
    </xf>
    <xf numFmtId="0" fontId="14" fillId="0" borderId="11" xfId="21" applyFont="1" applyFill="1" applyBorder="1" applyAlignment="1" applyProtection="1">
      <alignment horizontal="center" vertical="center"/>
      <protection locked="0"/>
    </xf>
    <xf numFmtId="0" fontId="34" fillId="0" borderId="11" xfId="0" applyFont="1" applyFill="1" applyBorder="1" applyAlignment="1" applyProtection="1">
      <alignment horizontal="center"/>
      <protection locked="0"/>
    </xf>
    <xf numFmtId="1" fontId="6" fillId="2" borderId="11" xfId="0" applyNumberFormat="1" applyFont="1" applyFill="1" applyBorder="1" applyAlignment="1" applyProtection="1">
      <alignment horizontal="center"/>
      <protection locked="0"/>
    </xf>
    <xf numFmtId="1" fontId="14" fillId="5" borderId="6" xfId="0" applyNumberFormat="1" applyFont="1" applyFill="1" applyBorder="1" applyAlignment="1" applyProtection="1">
      <alignment/>
      <protection locked="0"/>
    </xf>
    <xf numFmtId="172" fontId="0" fillId="0" borderId="6" xfId="0" applyNumberFormat="1" applyBorder="1" applyAlignment="1" applyProtection="1">
      <alignment/>
      <protection locked="0"/>
    </xf>
    <xf numFmtId="1" fontId="5" fillId="4" borderId="9" xfId="0" applyNumberFormat="1" applyFont="1" applyFill="1" applyBorder="1" applyAlignment="1" applyProtection="1">
      <alignment horizontal="center"/>
      <protection locked="0"/>
    </xf>
    <xf numFmtId="0" fontId="33" fillId="0" borderId="9" xfId="0" applyFont="1" applyFill="1" applyBorder="1" applyAlignment="1" applyProtection="1">
      <alignment horizontal="center" vertical="center"/>
      <protection locked="0"/>
    </xf>
    <xf numFmtId="0" fontId="10" fillId="8" borderId="9" xfId="21" applyFont="1" applyFill="1" applyBorder="1" applyAlignment="1" applyProtection="1">
      <alignment horizontal="center"/>
      <protection locked="0"/>
    </xf>
    <xf numFmtId="1" fontId="5" fillId="4" borderId="11" xfId="0" applyNumberFormat="1" applyFont="1" applyFill="1" applyBorder="1" applyAlignment="1" applyProtection="1">
      <alignment horizontal="center"/>
      <protection locked="0"/>
    </xf>
    <xf numFmtId="1" fontId="14" fillId="0" borderId="17" xfId="0" applyNumberFormat="1" applyFont="1" applyFill="1" applyBorder="1" applyAlignment="1" applyProtection="1">
      <alignment horizontal="center"/>
      <protection locked="0"/>
    </xf>
    <xf numFmtId="1" fontId="16" fillId="0" borderId="17" xfId="0" applyNumberFormat="1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14" fillId="0" borderId="17" xfId="21" applyFont="1" applyFill="1" applyBorder="1" applyAlignment="1" applyProtection="1">
      <alignment horizontal="center" vertical="center"/>
      <protection locked="0"/>
    </xf>
    <xf numFmtId="0" fontId="10" fillId="8" borderId="17" xfId="21" applyFont="1" applyFill="1" applyBorder="1" applyAlignment="1" applyProtection="1">
      <alignment horizontal="center"/>
      <protection locked="0"/>
    </xf>
    <xf numFmtId="0" fontId="33" fillId="0" borderId="17" xfId="21" applyFont="1" applyFill="1" applyBorder="1" applyAlignment="1" applyProtection="1">
      <alignment horizontal="center" vertical="center"/>
      <protection locked="0"/>
    </xf>
    <xf numFmtId="0" fontId="34" fillId="0" borderId="17" xfId="0" applyFont="1" applyFill="1" applyBorder="1" applyAlignment="1" applyProtection="1">
      <alignment horizontal="center"/>
      <protection locked="0"/>
    </xf>
    <xf numFmtId="1" fontId="6" fillId="2" borderId="17" xfId="0" applyNumberFormat="1" applyFont="1" applyFill="1" applyBorder="1" applyAlignment="1" applyProtection="1">
      <alignment horizontal="center"/>
      <protection locked="0"/>
    </xf>
    <xf numFmtId="1" fontId="14" fillId="5" borderId="11" xfId="0" applyNumberFormat="1" applyFont="1" applyFill="1" applyBorder="1" applyAlignment="1" applyProtection="1">
      <alignment/>
      <protection locked="0"/>
    </xf>
    <xf numFmtId="0" fontId="5" fillId="6" borderId="17" xfId="0" applyFont="1" applyFill="1" applyBorder="1" applyAlignment="1" applyProtection="1">
      <alignment/>
      <protection locked="0"/>
    </xf>
    <xf numFmtId="0" fontId="9" fillId="0" borderId="17" xfId="0" applyFont="1" applyBorder="1" applyAlignment="1" applyProtection="1">
      <alignment/>
      <protection locked="0"/>
    </xf>
    <xf numFmtId="0" fontId="16" fillId="7" borderId="19" xfId="0" applyFont="1" applyFill="1" applyBorder="1" applyAlignment="1" applyProtection="1">
      <alignment/>
      <protection locked="0"/>
    </xf>
    <xf numFmtId="1" fontId="10" fillId="0" borderId="17" xfId="0" applyNumberFormat="1" applyFont="1" applyFill="1" applyBorder="1" applyAlignment="1" applyProtection="1">
      <alignment horizontal="center"/>
      <protection locked="0"/>
    </xf>
    <xf numFmtId="0" fontId="10" fillId="0" borderId="17" xfId="0" applyFont="1" applyFill="1" applyBorder="1" applyAlignment="1" applyProtection="1">
      <alignment/>
      <protection locked="0"/>
    </xf>
    <xf numFmtId="1" fontId="5" fillId="10" borderId="9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1" fontId="32" fillId="10" borderId="6" xfId="0" applyNumberFormat="1" applyFont="1" applyFill="1" applyBorder="1" applyAlignment="1" applyProtection="1">
      <alignment horizontal="center"/>
      <protection locked="0"/>
    </xf>
    <xf numFmtId="1" fontId="32" fillId="10" borderId="9" xfId="0" applyNumberFormat="1" applyFont="1" applyFill="1" applyBorder="1" applyAlignment="1" applyProtection="1">
      <alignment horizontal="center"/>
      <protection locked="0"/>
    </xf>
    <xf numFmtId="1" fontId="32" fillId="10" borderId="20" xfId="0" applyNumberFormat="1" applyFont="1" applyFill="1" applyBorder="1" applyAlignment="1" applyProtection="1">
      <alignment horizontal="center"/>
      <protection locked="0"/>
    </xf>
    <xf numFmtId="1" fontId="14" fillId="0" borderId="21" xfId="0" applyNumberFormat="1" applyFont="1" applyFill="1" applyBorder="1" applyAlignment="1" applyProtection="1">
      <alignment horizontal="center"/>
      <protection locked="0"/>
    </xf>
    <xf numFmtId="0" fontId="5" fillId="0" borderId="20" xfId="21" applyFont="1" applyFill="1" applyBorder="1" applyAlignment="1" applyProtection="1">
      <alignment horizontal="left" vertical="center" indent="1"/>
      <protection locked="0"/>
    </xf>
    <xf numFmtId="1" fontId="16" fillId="0" borderId="21" xfId="0" applyNumberFormat="1" applyFont="1" applyFill="1" applyBorder="1" applyAlignment="1" applyProtection="1">
      <alignment horizontal="center" vertical="center"/>
      <protection locked="0"/>
    </xf>
    <xf numFmtId="0" fontId="14" fillId="0" borderId="21" xfId="0" applyFont="1" applyFill="1" applyBorder="1" applyAlignment="1" applyProtection="1">
      <alignment horizontal="center" vertical="center"/>
      <protection locked="0"/>
    </xf>
    <xf numFmtId="0" fontId="10" fillId="8" borderId="21" xfId="21" applyFont="1" applyFill="1" applyBorder="1" applyAlignment="1" applyProtection="1">
      <alignment horizontal="center"/>
      <protection locked="0"/>
    </xf>
    <xf numFmtId="0" fontId="14" fillId="0" borderId="21" xfId="21" applyFont="1" applyFill="1" applyBorder="1" applyAlignment="1" applyProtection="1">
      <alignment horizontal="center" vertical="center"/>
      <protection locked="0"/>
    </xf>
    <xf numFmtId="0" fontId="34" fillId="0" borderId="21" xfId="0" applyFont="1" applyFill="1" applyBorder="1" applyAlignment="1" applyProtection="1">
      <alignment horizontal="center"/>
      <protection locked="0"/>
    </xf>
    <xf numFmtId="1" fontId="6" fillId="2" borderId="21" xfId="0" applyNumberFormat="1" applyFont="1" applyFill="1" applyBorder="1" applyAlignment="1" applyProtection="1">
      <alignment horizontal="center"/>
      <protection locked="0"/>
    </xf>
    <xf numFmtId="1" fontId="14" fillId="5" borderId="20" xfId="0" applyNumberFormat="1" applyFont="1" applyFill="1" applyBorder="1" applyAlignment="1" applyProtection="1">
      <alignment/>
      <protection locked="0"/>
    </xf>
    <xf numFmtId="0" fontId="5" fillId="6" borderId="21" xfId="0" applyFont="1" applyFill="1" applyBorder="1" applyAlignment="1" applyProtection="1">
      <alignment/>
      <protection locked="0"/>
    </xf>
    <xf numFmtId="0" fontId="9" fillId="0" borderId="21" xfId="0" applyFont="1" applyBorder="1" applyAlignment="1" applyProtection="1">
      <alignment/>
      <protection locked="0"/>
    </xf>
    <xf numFmtId="0" fontId="16" fillId="7" borderId="22" xfId="0" applyFont="1" applyFill="1" applyBorder="1" applyAlignment="1" applyProtection="1">
      <alignment/>
      <protection locked="0"/>
    </xf>
    <xf numFmtId="1" fontId="10" fillId="0" borderId="21" xfId="0" applyNumberFormat="1" applyFont="1" applyFill="1" applyBorder="1" applyAlignment="1" applyProtection="1">
      <alignment horizontal="center"/>
      <protection locked="0"/>
    </xf>
    <xf numFmtId="0" fontId="10" fillId="0" borderId="21" xfId="0" applyFont="1" applyFill="1" applyBorder="1" applyAlignment="1" applyProtection="1">
      <alignment/>
      <protection locked="0"/>
    </xf>
    <xf numFmtId="1" fontId="16" fillId="0" borderId="21" xfId="0" applyNumberFormat="1" applyFont="1" applyFill="1" applyBorder="1" applyAlignment="1" applyProtection="1">
      <alignment horizontal="center"/>
      <protection locked="0"/>
    </xf>
    <xf numFmtId="0" fontId="16" fillId="0" borderId="21" xfId="0" applyFont="1" applyBorder="1" applyAlignment="1" applyProtection="1">
      <alignment/>
      <protection locked="0"/>
    </xf>
    <xf numFmtId="172" fontId="0" fillId="0" borderId="20" xfId="0" applyNumberFormat="1" applyBorder="1" applyAlignment="1" applyProtection="1">
      <alignment/>
      <protection locked="0"/>
    </xf>
    <xf numFmtId="1" fontId="10" fillId="9" borderId="9" xfId="0" applyNumberFormat="1" applyFont="1" applyFill="1" applyBorder="1" applyAlignment="1" applyProtection="1">
      <alignment horizontal="center"/>
      <protection locked="0"/>
    </xf>
    <xf numFmtId="1" fontId="5" fillId="0" borderId="6" xfId="0" applyNumberFormat="1" applyFont="1" applyFill="1" applyBorder="1" applyAlignment="1" applyProtection="1">
      <alignment horizontal="center"/>
      <protection locked="0"/>
    </xf>
    <xf numFmtId="0" fontId="14" fillId="10" borderId="9" xfId="0" applyFont="1" applyFill="1" applyBorder="1" applyAlignment="1" applyProtection="1">
      <alignment horizontal="center" vertical="center"/>
      <protection locked="0"/>
    </xf>
    <xf numFmtId="0" fontId="14" fillId="10" borderId="9" xfId="21" applyFont="1" applyFill="1" applyBorder="1" applyAlignment="1" applyProtection="1">
      <alignment horizontal="center" vertical="center"/>
      <protection locked="0"/>
    </xf>
    <xf numFmtId="1" fontId="5" fillId="0" borderId="9" xfId="21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0" fillId="3" borderId="9" xfId="0" applyFont="1" applyFill="1" applyBorder="1" applyAlignment="1" applyProtection="1">
      <alignment/>
      <protection locked="0"/>
    </xf>
    <xf numFmtId="1" fontId="10" fillId="4" borderId="9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Border="1" applyAlignment="1">
      <alignment/>
    </xf>
    <xf numFmtId="1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left"/>
    </xf>
    <xf numFmtId="0" fontId="35" fillId="0" borderId="0" xfId="0" applyNumberFormat="1" applyFont="1" applyFill="1" applyBorder="1" applyAlignment="1">
      <alignment horizontal="center"/>
    </xf>
    <xf numFmtId="178" fontId="35" fillId="0" borderId="0" xfId="0" applyNumberFormat="1" applyFont="1" applyFill="1" applyBorder="1" applyAlignment="1">
      <alignment horizontal="center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35" fillId="0" borderId="3" xfId="0" applyFont="1" applyFill="1" applyBorder="1" applyAlignment="1">
      <alignment horizontal="left"/>
    </xf>
    <xf numFmtId="0" fontId="35" fillId="0" borderId="23" xfId="0" applyNumberFormat="1" applyFont="1" applyFill="1" applyBorder="1" applyAlignment="1">
      <alignment horizontal="center"/>
    </xf>
    <xf numFmtId="0" fontId="23" fillId="10" borderId="8" xfId="21" applyFont="1" applyFill="1" applyBorder="1" applyAlignment="1" applyProtection="1">
      <alignment horizontal="left" vertical="center" indent="1"/>
      <protection locked="0"/>
    </xf>
    <xf numFmtId="1" fontId="14" fillId="10" borderId="6" xfId="0" applyNumberFormat="1" applyFont="1" applyFill="1" applyBorder="1" applyAlignment="1" applyProtection="1">
      <alignment horizontal="center" vertical="center"/>
      <protection locked="0"/>
    </xf>
    <xf numFmtId="0" fontId="14" fillId="10" borderId="6" xfId="0" applyFont="1" applyFill="1" applyBorder="1" applyAlignment="1" applyProtection="1">
      <alignment horizontal="center" vertical="center"/>
      <protection locked="0"/>
    </xf>
    <xf numFmtId="0" fontId="14" fillId="10" borderId="6" xfId="21" applyFont="1" applyFill="1" applyBorder="1" applyAlignment="1" applyProtection="1">
      <alignment horizontal="center" vertical="center"/>
      <protection locked="0"/>
    </xf>
    <xf numFmtId="0" fontId="14" fillId="10" borderId="24" xfId="21" applyFont="1" applyFill="1" applyBorder="1" applyAlignment="1" applyProtection="1">
      <alignment horizontal="center"/>
      <protection locked="0"/>
    </xf>
    <xf numFmtId="0" fontId="23" fillId="10" borderId="10" xfId="0" applyFont="1" applyFill="1" applyBorder="1" applyAlignment="1" applyProtection="1">
      <alignment horizontal="left" indent="1"/>
      <protection locked="0"/>
    </xf>
    <xf numFmtId="1" fontId="14" fillId="10" borderId="11" xfId="0" applyNumberFormat="1" applyFont="1" applyFill="1" applyBorder="1" applyAlignment="1" applyProtection="1">
      <alignment horizontal="center" vertical="center"/>
      <protection locked="0"/>
    </xf>
    <xf numFmtId="1" fontId="14" fillId="10" borderId="11" xfId="0" applyNumberFormat="1" applyFont="1" applyFill="1" applyBorder="1" applyAlignment="1" applyProtection="1">
      <alignment horizontal="center"/>
      <protection locked="0"/>
    </xf>
    <xf numFmtId="0" fontId="14" fillId="10" borderId="11" xfId="21" applyFont="1" applyFill="1" applyBorder="1" applyAlignment="1" applyProtection="1">
      <alignment horizontal="center" vertical="center"/>
      <protection locked="0"/>
    </xf>
    <xf numFmtId="0" fontId="14" fillId="10" borderId="25" xfId="21" applyFont="1" applyFill="1" applyBorder="1" applyAlignment="1" applyProtection="1">
      <alignment horizontal="center" vertical="center"/>
      <protection locked="0"/>
    </xf>
    <xf numFmtId="0" fontId="36" fillId="0" borderId="2" xfId="0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5" fillId="10" borderId="23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1" fontId="2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11" xfId="0" applyFont="1" applyBorder="1" applyAlignment="1" applyProtection="1">
      <alignment horizontal="center" vertical="center" wrapText="1"/>
      <protection locked="0"/>
    </xf>
    <xf numFmtId="1" fontId="24" fillId="0" borderId="11" xfId="0" applyNumberFormat="1" applyFont="1" applyFill="1" applyBorder="1" applyAlignment="1" applyProtection="1">
      <alignment horizontal="center" vertical="center" textRotation="180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1" fontId="38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1" fontId="13" fillId="3" borderId="9" xfId="0" applyNumberFormat="1" applyFont="1" applyFill="1" applyBorder="1" applyAlignment="1" applyProtection="1">
      <alignment horizontal="center"/>
      <protection locked="0"/>
    </xf>
    <xf numFmtId="1" fontId="14" fillId="0" borderId="9" xfId="0" applyNumberFormat="1" applyFont="1" applyFill="1" applyBorder="1" applyAlignment="1" applyProtection="1">
      <alignment horizontal="center" vertical="center"/>
      <protection locked="0"/>
    </xf>
    <xf numFmtId="0" fontId="39" fillId="0" borderId="6" xfId="0" applyFont="1" applyFill="1" applyBorder="1" applyAlignment="1" applyProtection="1">
      <alignment horizontal="left" indent="1"/>
      <protection locked="0"/>
    </xf>
    <xf numFmtId="0" fontId="6" fillId="0" borderId="6" xfId="21" applyFont="1" applyFill="1" applyBorder="1" applyAlignment="1" applyProtection="1">
      <alignment horizontal="left" vertical="center" indent="1"/>
      <protection locked="0"/>
    </xf>
    <xf numFmtId="1" fontId="13" fillId="3" borderId="6" xfId="21" applyNumberFormat="1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horizontal="left" indent="1"/>
      <protection locked="0"/>
    </xf>
    <xf numFmtId="0" fontId="6" fillId="0" borderId="6" xfId="21" applyFont="1" applyFill="1" applyBorder="1" applyAlignment="1" applyProtection="1">
      <alignment horizontal="left" indent="1"/>
      <protection locked="0"/>
    </xf>
    <xf numFmtId="0" fontId="20" fillId="3" borderId="0" xfId="0" applyFont="1" applyFill="1" applyAlignment="1">
      <alignment horizontal="center"/>
    </xf>
    <xf numFmtId="1" fontId="13" fillId="3" borderId="15" xfId="21" applyNumberFormat="1" applyFont="1" applyFill="1" applyBorder="1" applyAlignment="1" applyProtection="1">
      <alignment horizontal="center"/>
      <protection locked="0"/>
    </xf>
    <xf numFmtId="1" fontId="14" fillId="0" borderId="15" xfId="0" applyNumberFormat="1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left" indent="1"/>
      <protection locked="0"/>
    </xf>
    <xf numFmtId="1" fontId="0" fillId="0" borderId="15" xfId="0" applyNumberFormat="1" applyFont="1" applyFill="1" applyBorder="1" applyAlignment="1" applyProtection="1">
      <alignment horizontal="center"/>
      <protection locked="0"/>
    </xf>
    <xf numFmtId="1" fontId="16" fillId="0" borderId="15" xfId="0" applyNumberFormat="1" applyFont="1" applyFill="1" applyBorder="1" applyAlignment="1" applyProtection="1">
      <alignment horizontal="center"/>
      <protection locked="0"/>
    </xf>
    <xf numFmtId="1" fontId="5" fillId="0" borderId="15" xfId="0" applyNumberFormat="1" applyFont="1" applyFill="1" applyBorder="1" applyAlignment="1" applyProtection="1">
      <alignment horizontal="center"/>
      <protection locked="0"/>
    </xf>
    <xf numFmtId="1" fontId="4" fillId="0" borderId="15" xfId="0" applyNumberFormat="1" applyFont="1" applyBorder="1" applyAlignment="1" applyProtection="1">
      <alignment horizontal="center"/>
      <protection locked="0"/>
    </xf>
    <xf numFmtId="9" fontId="20" fillId="3" borderId="26" xfId="0" applyNumberFormat="1" applyFont="1" applyFill="1" applyBorder="1" applyAlignment="1">
      <alignment horizontal="center" shrinkToFit="1"/>
    </xf>
    <xf numFmtId="0" fontId="40" fillId="0" borderId="9" xfId="21" applyFont="1" applyFill="1" applyBorder="1" applyAlignment="1" applyProtection="1">
      <alignment horizontal="left" vertical="center" indent="1"/>
      <protection locked="0"/>
    </xf>
    <xf numFmtId="0" fontId="21" fillId="0" borderId="9" xfId="0" applyFont="1" applyFill="1" applyBorder="1" applyAlignment="1" applyProtection="1">
      <alignment horizontal="center"/>
      <protection locked="0"/>
    </xf>
    <xf numFmtId="0" fontId="23" fillId="0" borderId="6" xfId="0" applyFont="1" applyFill="1" applyBorder="1" applyAlignment="1" applyProtection="1">
      <alignment horizontal="left" indent="1"/>
      <protection locked="0"/>
    </xf>
    <xf numFmtId="1" fontId="0" fillId="0" borderId="6" xfId="0" applyNumberFormat="1" applyFill="1" applyBorder="1" applyAlignment="1">
      <alignment horizontal="center"/>
    </xf>
    <xf numFmtId="0" fontId="23" fillId="0" borderId="9" xfId="21" applyFont="1" applyFill="1" applyBorder="1" applyAlignment="1" applyProtection="1">
      <alignment horizontal="left" vertical="center" indent="1"/>
      <protection locked="0"/>
    </xf>
    <xf numFmtId="1" fontId="22" fillId="0" borderId="0" xfId="21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1" fontId="16" fillId="0" borderId="0" xfId="0" applyNumberFormat="1" applyFont="1" applyFill="1" applyBorder="1" applyAlignment="1" applyProtection="1">
      <alignment horizontal="center"/>
      <protection locked="0"/>
    </xf>
    <xf numFmtId="1" fontId="1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9" xfId="0" applyFont="1" applyFill="1" applyBorder="1" applyAlignment="1" applyProtection="1">
      <alignment horizontal="left" indent="1"/>
      <protection locked="0"/>
    </xf>
    <xf numFmtId="0" fontId="6" fillId="0" borderId="6" xfId="21" applyFont="1" applyBorder="1" applyAlignment="1" applyProtection="1">
      <alignment horizontal="left" indent="1"/>
      <protection locked="0"/>
    </xf>
    <xf numFmtId="1" fontId="14" fillId="3" borderId="15" xfId="0" applyNumberFormat="1" applyFont="1" applyFill="1" applyBorder="1" applyAlignment="1" applyProtection="1">
      <alignment horizontal="center" vertical="center"/>
      <protection locked="0"/>
    </xf>
    <xf numFmtId="0" fontId="41" fillId="0" borderId="15" xfId="21" applyFont="1" applyFill="1" applyBorder="1" applyAlignment="1" applyProtection="1">
      <alignment horizontal="left" vertical="center" indent="1"/>
      <protection locked="0"/>
    </xf>
    <xf numFmtId="0" fontId="23" fillId="0" borderId="9" xfId="0" applyFont="1" applyFill="1" applyBorder="1" applyAlignment="1" applyProtection="1">
      <alignment horizontal="left" indent="1"/>
      <protection locked="0"/>
    </xf>
    <xf numFmtId="1" fontId="0" fillId="0" borderId="9" xfId="0" applyNumberFormat="1" applyFont="1" applyFill="1" applyBorder="1" applyAlignment="1" applyProtection="1">
      <alignment horizontal="center"/>
      <protection locked="0"/>
    </xf>
    <xf numFmtId="0" fontId="23" fillId="0" borderId="6" xfId="21" applyFont="1" applyFill="1" applyBorder="1" applyAlignment="1" applyProtection="1">
      <alignment horizontal="left" indent="1"/>
      <protection locked="0"/>
    </xf>
    <xf numFmtId="0" fontId="23" fillId="0" borderId="6" xfId="21" applyFont="1" applyFill="1" applyBorder="1" applyAlignment="1" applyProtection="1">
      <alignment horizontal="left" vertical="center" indent="1"/>
      <protection locked="0"/>
    </xf>
    <xf numFmtId="1" fontId="14" fillId="0" borderId="6" xfId="0" applyNumberFormat="1" applyFont="1" applyFill="1" applyBorder="1" applyAlignment="1" applyProtection="1">
      <alignment horizontal="center" vertical="center"/>
      <protection locked="0"/>
    </xf>
    <xf numFmtId="0" fontId="40" fillId="0" borderId="6" xfId="21" applyFont="1" applyFill="1" applyBorder="1" applyAlignment="1" applyProtection="1">
      <alignment horizontal="left" vertical="center" indent="1"/>
      <protection locked="0"/>
    </xf>
    <xf numFmtId="0" fontId="23" fillId="0" borderId="9" xfId="0" applyFont="1" applyBorder="1" applyAlignment="1" applyProtection="1">
      <alignment horizontal="left" indent="1"/>
      <protection locked="0"/>
    </xf>
    <xf numFmtId="0" fontId="23" fillId="0" borderId="9" xfId="21" applyFont="1" applyFill="1" applyBorder="1" applyAlignment="1" applyProtection="1">
      <alignment horizontal="left" indent="1"/>
      <protection locked="0"/>
    </xf>
    <xf numFmtId="0" fontId="16" fillId="2" borderId="11" xfId="0" applyFont="1" applyFill="1" applyBorder="1" applyAlignment="1" applyProtection="1">
      <alignment horizontal="center" vertical="center" wrapText="1"/>
      <protection locked="0"/>
    </xf>
    <xf numFmtId="0" fontId="16" fillId="5" borderId="1" xfId="0" applyFont="1" applyFill="1" applyBorder="1" applyAlignment="1" applyProtection="1">
      <alignment horizontal="center" vertical="center" wrapText="1"/>
      <protection locked="0"/>
    </xf>
    <xf numFmtId="172" fontId="0" fillId="0" borderId="1" xfId="0" applyNumberFormat="1" applyFont="1" applyBorder="1" applyAlignment="1" applyProtection="1">
      <alignment horizontal="center" vertical="center" textRotation="180" wrapText="1"/>
      <protection locked="0"/>
    </xf>
    <xf numFmtId="172" fontId="0" fillId="0" borderId="6" xfId="0" applyNumberFormat="1" applyFont="1" applyBorder="1" applyAlignment="1" applyProtection="1">
      <alignment horizontal="center" vertical="center" textRotation="180" wrapText="1"/>
      <protection locked="0"/>
    </xf>
    <xf numFmtId="0" fontId="6" fillId="4" borderId="6" xfId="0" applyFont="1" applyFill="1" applyBorder="1" applyAlignment="1" applyProtection="1">
      <alignment horizontal="left" indent="1"/>
      <protection locked="0"/>
    </xf>
    <xf numFmtId="1" fontId="16" fillId="0" borderId="3" xfId="0" applyNumberFormat="1" applyFont="1" applyFill="1" applyBorder="1" applyAlignment="1" applyProtection="1">
      <alignment horizontal="center" vertical="center"/>
      <protection locked="0"/>
    </xf>
    <xf numFmtId="0" fontId="14" fillId="0" borderId="3" xfId="21" applyFont="1" applyFill="1" applyBorder="1" applyAlignment="1" applyProtection="1">
      <alignment horizontal="center" vertical="center"/>
      <protection locked="0"/>
    </xf>
    <xf numFmtId="0" fontId="34" fillId="0" borderId="3" xfId="0" applyFont="1" applyFill="1" applyBorder="1" applyAlignment="1" applyProtection="1">
      <alignment horizontal="center"/>
      <protection locked="0"/>
    </xf>
    <xf numFmtId="0" fontId="10" fillId="0" borderId="27" xfId="21" applyFont="1" applyFill="1" applyBorder="1" applyAlignment="1" applyProtection="1">
      <alignment horizontal="center"/>
      <protection locked="0"/>
    </xf>
    <xf numFmtId="1" fontId="10" fillId="0" borderId="6" xfId="0" applyNumberFormat="1" applyFont="1" applyFill="1" applyBorder="1" applyAlignment="1" applyProtection="1">
      <alignment horizontal="center"/>
      <protection locked="0"/>
    </xf>
    <xf numFmtId="0" fontId="10" fillId="0" borderId="6" xfId="0" applyFont="1" applyFill="1" applyBorder="1" applyAlignment="1" applyProtection="1">
      <alignment/>
      <protection locked="0"/>
    </xf>
    <xf numFmtId="0" fontId="16" fillId="0" borderId="6" xfId="0" applyFont="1" applyBorder="1" applyAlignment="1" applyProtection="1">
      <alignment/>
      <protection locked="0"/>
    </xf>
    <xf numFmtId="0" fontId="24" fillId="0" borderId="6" xfId="0" applyFont="1" applyBorder="1" applyAlignment="1" applyProtection="1">
      <alignment horizontal="center" vertical="center" wrapText="1"/>
      <protection locked="0"/>
    </xf>
    <xf numFmtId="1" fontId="32" fillId="4" borderId="28" xfId="0" applyNumberFormat="1" applyFont="1" applyFill="1" applyBorder="1" applyAlignment="1" applyProtection="1">
      <alignment horizontal="center"/>
      <protection locked="0"/>
    </xf>
    <xf numFmtId="0" fontId="6" fillId="4" borderId="6" xfId="21" applyFont="1" applyFill="1" applyBorder="1" applyAlignment="1" applyProtection="1">
      <alignment horizontal="left" vertical="center" indent="1"/>
      <protection locked="0"/>
    </xf>
    <xf numFmtId="1" fontId="16" fillId="0" borderId="29" xfId="0" applyNumberFormat="1" applyFont="1" applyFill="1" applyBorder="1" applyAlignment="1" applyProtection="1">
      <alignment horizontal="center" vertical="center"/>
      <protection locked="0"/>
    </xf>
    <xf numFmtId="0" fontId="14" fillId="0" borderId="29" xfId="0" applyFont="1" applyFill="1" applyBorder="1" applyAlignment="1" applyProtection="1">
      <alignment horizontal="center" vertical="center"/>
      <protection locked="0"/>
    </xf>
    <xf numFmtId="0" fontId="14" fillId="0" borderId="29" xfId="21" applyFont="1" applyFill="1" applyBorder="1" applyAlignment="1" applyProtection="1">
      <alignment horizontal="center" vertical="center"/>
      <protection locked="0"/>
    </xf>
    <xf numFmtId="0" fontId="33" fillId="0" borderId="29" xfId="21" applyFont="1" applyFill="1" applyBorder="1" applyAlignment="1" applyProtection="1">
      <alignment horizontal="center" vertical="center"/>
      <protection locked="0"/>
    </xf>
    <xf numFmtId="0" fontId="34" fillId="0" borderId="29" xfId="0" applyFont="1" applyFill="1" applyBorder="1" applyAlignment="1" applyProtection="1">
      <alignment horizontal="center"/>
      <protection locked="0"/>
    </xf>
    <xf numFmtId="1" fontId="6" fillId="2" borderId="29" xfId="0" applyNumberFormat="1" applyFont="1" applyFill="1" applyBorder="1" applyAlignment="1" applyProtection="1">
      <alignment horizontal="center"/>
      <protection locked="0"/>
    </xf>
    <xf numFmtId="1" fontId="14" fillId="5" borderId="28" xfId="0" applyNumberFormat="1" applyFont="1" applyFill="1" applyBorder="1" applyAlignment="1" applyProtection="1">
      <alignment/>
      <protection locked="0"/>
    </xf>
    <xf numFmtId="0" fontId="5" fillId="6" borderId="29" xfId="0" applyFont="1" applyFill="1" applyBorder="1" applyAlignment="1" applyProtection="1">
      <alignment/>
      <protection locked="0"/>
    </xf>
    <xf numFmtId="0" fontId="9" fillId="0" borderId="29" xfId="0" applyFont="1" applyBorder="1" applyAlignment="1" applyProtection="1">
      <alignment/>
      <protection locked="0"/>
    </xf>
    <xf numFmtId="0" fontId="16" fillId="7" borderId="9" xfId="0" applyFont="1" applyFill="1" applyBorder="1" applyAlignment="1" applyProtection="1">
      <alignment/>
      <protection locked="0"/>
    </xf>
    <xf numFmtId="0" fontId="10" fillId="0" borderId="6" xfId="21" applyFont="1" applyFill="1" applyBorder="1" applyAlignment="1" applyProtection="1">
      <alignment horizontal="center"/>
      <protection locked="0"/>
    </xf>
    <xf numFmtId="0" fontId="6" fillId="4" borderId="6" xfId="21" applyFont="1" applyFill="1" applyBorder="1" applyAlignment="1" applyProtection="1">
      <alignment horizontal="left" indent="1"/>
      <protection locked="0"/>
    </xf>
    <xf numFmtId="0" fontId="10" fillId="8" borderId="9" xfId="0" applyFont="1" applyFill="1" applyBorder="1" applyAlignment="1" applyProtection="1">
      <alignment/>
      <protection locked="0"/>
    </xf>
    <xf numFmtId="1" fontId="5" fillId="4" borderId="28" xfId="0" applyNumberFormat="1" applyFont="1" applyFill="1" applyBorder="1" applyAlignment="1" applyProtection="1">
      <alignment horizontal="center"/>
      <protection locked="0"/>
    </xf>
    <xf numFmtId="1" fontId="14" fillId="0" borderId="29" xfId="0" applyNumberFormat="1" applyFont="1" applyFill="1" applyBorder="1" applyAlignment="1" applyProtection="1">
      <alignment horizontal="center"/>
      <protection locked="0"/>
    </xf>
    <xf numFmtId="0" fontId="10" fillId="8" borderId="29" xfId="0" applyFont="1" applyFill="1" applyBorder="1" applyAlignment="1" applyProtection="1">
      <alignment/>
      <protection locked="0"/>
    </xf>
    <xf numFmtId="0" fontId="16" fillId="7" borderId="30" xfId="0" applyFont="1" applyFill="1" applyBorder="1" applyAlignment="1" applyProtection="1">
      <alignment/>
      <protection locked="0"/>
    </xf>
    <xf numFmtId="0" fontId="10" fillId="0" borderId="29" xfId="0" applyFont="1" applyFill="1" applyBorder="1" applyAlignment="1" applyProtection="1">
      <alignment/>
      <protection locked="0"/>
    </xf>
    <xf numFmtId="0" fontId="10" fillId="0" borderId="29" xfId="21" applyFont="1" applyFill="1" applyBorder="1" applyAlignment="1" applyProtection="1">
      <alignment horizontal="center"/>
      <protection locked="0"/>
    </xf>
    <xf numFmtId="1" fontId="16" fillId="0" borderId="29" xfId="0" applyNumberFormat="1" applyFont="1" applyFill="1" applyBorder="1" applyAlignment="1" applyProtection="1">
      <alignment horizontal="center"/>
      <protection locked="0"/>
    </xf>
    <xf numFmtId="0" fontId="16" fillId="0" borderId="29" xfId="0" applyFont="1" applyBorder="1" applyAlignment="1" applyProtection="1">
      <alignment/>
      <protection locked="0"/>
    </xf>
    <xf numFmtId="0" fontId="23" fillId="0" borderId="9" xfId="21" applyFont="1" applyBorder="1" applyAlignment="1" applyProtection="1">
      <alignment horizontal="left" indent="1"/>
      <protection locked="0"/>
    </xf>
    <xf numFmtId="0" fontId="14" fillId="0" borderId="9" xfId="21" applyFont="1" applyFill="1" applyBorder="1" applyAlignment="1" applyProtection="1">
      <alignment horizontal="center"/>
      <protection locked="0"/>
    </xf>
    <xf numFmtId="1" fontId="16" fillId="0" borderId="31" xfId="0" applyNumberFormat="1" applyFont="1" applyFill="1" applyBorder="1" applyAlignment="1" applyProtection="1">
      <alignment horizontal="center" vertical="center"/>
      <protection locked="0"/>
    </xf>
    <xf numFmtId="0" fontId="14" fillId="0" borderId="31" xfId="21" applyFont="1" applyFill="1" applyBorder="1" applyAlignment="1" applyProtection="1">
      <alignment horizontal="center" vertical="center"/>
      <protection locked="0"/>
    </xf>
    <xf numFmtId="0" fontId="34" fillId="0" borderId="6" xfId="0" applyFont="1" applyFill="1" applyBorder="1" applyAlignment="1" applyProtection="1">
      <alignment horizontal="center"/>
      <protection locked="0"/>
    </xf>
    <xf numFmtId="0" fontId="16" fillId="7" borderId="32" xfId="0" applyFont="1" applyFill="1" applyBorder="1" applyAlignment="1" applyProtection="1">
      <alignment/>
      <protection locked="0"/>
    </xf>
    <xf numFmtId="1" fontId="42" fillId="0" borderId="9" xfId="0" applyNumberFormat="1" applyFont="1" applyFill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center" vertical="center"/>
      <protection locked="0"/>
    </xf>
    <xf numFmtId="0" fontId="14" fillId="0" borderId="6" xfId="21" applyFont="1" applyFill="1" applyBorder="1" applyAlignment="1" applyProtection="1">
      <alignment horizontal="center" vertical="center"/>
      <protection locked="0"/>
    </xf>
    <xf numFmtId="0" fontId="14" fillId="0" borderId="6" xfId="0" applyFont="1" applyFill="1" applyBorder="1" applyAlignment="1" applyProtection="1">
      <alignment horizontal="center" vertical="center"/>
      <protection locked="0"/>
    </xf>
    <xf numFmtId="0" fontId="10" fillId="3" borderId="6" xfId="21" applyFont="1" applyFill="1" applyBorder="1" applyAlignment="1" applyProtection="1">
      <alignment horizontal="center"/>
      <protection locked="0"/>
    </xf>
    <xf numFmtId="0" fontId="10" fillId="3" borderId="6" xfId="0" applyFont="1" applyFill="1" applyBorder="1" applyAlignment="1" applyProtection="1">
      <alignment/>
      <protection locked="0"/>
    </xf>
    <xf numFmtId="1" fontId="14" fillId="0" borderId="20" xfId="0" applyNumberFormat="1" applyFont="1" applyFill="1" applyBorder="1" applyAlignment="1" applyProtection="1">
      <alignment horizontal="center"/>
      <protection locked="0"/>
    </xf>
    <xf numFmtId="0" fontId="23" fillId="0" borderId="20" xfId="21" applyFont="1" applyFill="1" applyBorder="1" applyAlignment="1" applyProtection="1">
      <alignment horizontal="left" indent="1"/>
      <protection locked="0"/>
    </xf>
    <xf numFmtId="1" fontId="16" fillId="0" borderId="20" xfId="0" applyNumberFormat="1" applyFont="1" applyFill="1" applyBorder="1" applyAlignment="1" applyProtection="1">
      <alignment horizontal="center" vertical="center"/>
      <protection locked="0"/>
    </xf>
    <xf numFmtId="0" fontId="14" fillId="0" borderId="20" xfId="0" applyFont="1" applyFill="1" applyBorder="1" applyAlignment="1" applyProtection="1">
      <alignment horizontal="center" vertical="center"/>
      <protection locked="0"/>
    </xf>
    <xf numFmtId="1" fontId="14" fillId="0" borderId="20" xfId="0" applyNumberFormat="1" applyFont="1" applyFill="1" applyBorder="1" applyAlignment="1" applyProtection="1">
      <alignment horizontal="center" vertical="center"/>
      <protection locked="0"/>
    </xf>
    <xf numFmtId="0" fontId="34" fillId="0" borderId="20" xfId="0" applyFont="1" applyFill="1" applyBorder="1" applyAlignment="1" applyProtection="1">
      <alignment horizontal="center"/>
      <protection locked="0"/>
    </xf>
    <xf numFmtId="0" fontId="5" fillId="6" borderId="20" xfId="0" applyFont="1" applyFill="1" applyBorder="1" applyAlignment="1" applyProtection="1">
      <alignment/>
      <protection locked="0"/>
    </xf>
    <xf numFmtId="0" fontId="9" fillId="0" borderId="20" xfId="0" applyFont="1" applyBorder="1" applyAlignment="1" applyProtection="1">
      <alignment/>
      <protection locked="0"/>
    </xf>
    <xf numFmtId="0" fontId="16" fillId="7" borderId="33" xfId="0" applyFont="1" applyFill="1" applyBorder="1" applyAlignment="1" applyProtection="1">
      <alignment/>
      <protection locked="0"/>
    </xf>
    <xf numFmtId="0" fontId="10" fillId="0" borderId="20" xfId="0" applyFont="1" applyFill="1" applyBorder="1" applyAlignment="1" applyProtection="1">
      <alignment/>
      <protection locked="0"/>
    </xf>
    <xf numFmtId="1" fontId="10" fillId="0" borderId="20" xfId="0" applyNumberFormat="1" applyFont="1" applyFill="1" applyBorder="1" applyAlignment="1" applyProtection="1">
      <alignment horizontal="center"/>
      <protection locked="0"/>
    </xf>
    <xf numFmtId="1" fontId="16" fillId="0" borderId="20" xfId="0" applyNumberFormat="1" applyFont="1" applyFill="1" applyBorder="1" applyAlignment="1" applyProtection="1">
      <alignment horizontal="center"/>
      <protection locked="0"/>
    </xf>
    <xf numFmtId="0" fontId="16" fillId="0" borderId="20" xfId="0" applyFont="1" applyBorder="1" applyAlignment="1" applyProtection="1">
      <alignment/>
      <protection locked="0"/>
    </xf>
    <xf numFmtId="0" fontId="14" fillId="0" borderId="9" xfId="0" applyFont="1" applyFill="1" applyBorder="1" applyAlignment="1" applyProtection="1">
      <alignment/>
      <protection locked="0"/>
    </xf>
    <xf numFmtId="0" fontId="16" fillId="7" borderId="0" xfId="0" applyFont="1" applyFill="1" applyBorder="1" applyAlignment="1" applyProtection="1">
      <alignment/>
      <protection locked="0"/>
    </xf>
    <xf numFmtId="1" fontId="14" fillId="3" borderId="9" xfId="0" applyNumberFormat="1" applyFont="1" applyFill="1" applyBorder="1" applyAlignment="1" applyProtection="1">
      <alignment horizontal="center" vertical="center"/>
      <protection locked="0"/>
    </xf>
    <xf numFmtId="0" fontId="23" fillId="0" borderId="6" xfId="0" applyFont="1" applyBorder="1" applyAlignment="1" applyProtection="1">
      <alignment horizontal="left" indent="1"/>
      <protection locked="0"/>
    </xf>
    <xf numFmtId="0" fontId="10" fillId="0" borderId="9" xfId="0" applyFont="1" applyFill="1" applyBorder="1" applyAlignment="1" applyProtection="1">
      <alignment horizontal="center"/>
      <protection locked="0"/>
    </xf>
    <xf numFmtId="0" fontId="23" fillId="0" borderId="6" xfId="21" applyFont="1" applyBorder="1" applyAlignment="1" applyProtection="1">
      <alignment horizontal="left" indent="1"/>
      <protection locked="0"/>
    </xf>
    <xf numFmtId="0" fontId="5" fillId="6" borderId="6" xfId="0" applyFont="1" applyFill="1" applyBorder="1" applyAlignment="1" applyProtection="1">
      <alignment/>
      <protection locked="0"/>
    </xf>
    <xf numFmtId="0" fontId="16" fillId="7" borderId="34" xfId="0" applyFont="1" applyFill="1" applyBorder="1" applyAlignment="1" applyProtection="1">
      <alignment/>
      <protection locked="0"/>
    </xf>
    <xf numFmtId="0" fontId="10" fillId="0" borderId="6" xfId="0" applyFont="1" applyFill="1" applyBorder="1" applyAlignment="1" applyProtection="1">
      <alignment horizontal="center"/>
      <protection locked="0"/>
    </xf>
    <xf numFmtId="0" fontId="14" fillId="0" borderId="6" xfId="21" applyFont="1" applyFill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/>
      <protection locked="0"/>
    </xf>
    <xf numFmtId="0" fontId="10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8" fontId="43" fillId="0" borderId="0" xfId="0" applyNumberFormat="1" applyFont="1" applyFill="1" applyBorder="1" applyAlignment="1">
      <alignment horizontal="center"/>
    </xf>
    <xf numFmtId="0" fontId="44" fillId="0" borderId="0" xfId="0" applyNumberFormat="1" applyFont="1" applyFill="1" applyBorder="1" applyAlignment="1">
      <alignment horizontal="center"/>
    </xf>
    <xf numFmtId="0" fontId="35" fillId="0" borderId="2" xfId="0" applyFont="1" applyFill="1" applyBorder="1" applyAlignment="1">
      <alignment horizontal="center"/>
    </xf>
    <xf numFmtId="0" fontId="35" fillId="0" borderId="3" xfId="0" applyFont="1" applyFill="1" applyBorder="1" applyAlignment="1">
      <alignment horizontal="center"/>
    </xf>
    <xf numFmtId="0" fontId="6" fillId="10" borderId="8" xfId="0" applyFont="1" applyFill="1" applyBorder="1" applyAlignment="1" applyProtection="1">
      <alignment horizontal="left" indent="1"/>
      <protection locked="0"/>
    </xf>
    <xf numFmtId="1" fontId="14" fillId="10" borderId="6" xfId="0" applyNumberFormat="1" applyFont="1" applyFill="1" applyBorder="1" applyAlignment="1" applyProtection="1">
      <alignment horizontal="center"/>
      <protection locked="0"/>
    </xf>
    <xf numFmtId="0" fontId="14" fillId="10" borderId="24" xfId="21" applyFont="1" applyFill="1" applyBorder="1" applyAlignment="1" applyProtection="1">
      <alignment horizontal="center" vertical="center"/>
      <protection locked="0"/>
    </xf>
    <xf numFmtId="0" fontId="6" fillId="10" borderId="10" xfId="0" applyFont="1" applyFill="1" applyBorder="1" applyAlignment="1" applyProtection="1">
      <alignment horizontal="left" indent="1"/>
      <protection locked="0"/>
    </xf>
    <xf numFmtId="1" fontId="24" fillId="0" borderId="1" xfId="0" applyNumberFormat="1" applyFont="1" applyFill="1" applyBorder="1" applyAlignment="1" applyProtection="1">
      <alignment horizontal="center" vertical="center" textRotation="180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1" fontId="3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39" fillId="0" borderId="6" xfId="21" applyFont="1" applyFill="1" applyBorder="1" applyAlignment="1" applyProtection="1">
      <alignment horizontal="left" indent="1"/>
      <protection locked="0"/>
    </xf>
    <xf numFmtId="0" fontId="16" fillId="10" borderId="6" xfId="0" applyFont="1" applyFill="1" applyBorder="1" applyAlignment="1" applyProtection="1">
      <alignment horizontal="center"/>
      <protection locked="0"/>
    </xf>
    <xf numFmtId="0" fontId="23" fillId="0" borderId="15" xfId="21" applyFont="1" applyFill="1" applyBorder="1" applyAlignment="1" applyProtection="1">
      <alignment horizontal="left" indent="1"/>
      <protection locked="0"/>
    </xf>
    <xf numFmtId="9" fontId="20" fillId="3" borderId="0" xfId="0" applyNumberFormat="1" applyFont="1" applyFill="1" applyBorder="1" applyAlignment="1">
      <alignment horizontal="center" shrinkToFit="1"/>
    </xf>
    <xf numFmtId="0" fontId="14" fillId="0" borderId="0" xfId="21" applyFont="1" applyFill="1" applyBorder="1" applyAlignment="1" applyProtection="1">
      <alignment horizontal="left" vertical="center" indent="1"/>
      <protection locked="0"/>
    </xf>
    <xf numFmtId="1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6" fillId="10" borderId="9" xfId="0" applyFont="1" applyFill="1" applyBorder="1" applyAlignment="1" applyProtection="1">
      <alignment horizontal="center"/>
      <protection locked="0"/>
    </xf>
    <xf numFmtId="1" fontId="14" fillId="4" borderId="9" xfId="0" applyNumberFormat="1" applyFont="1" applyFill="1" applyBorder="1" applyAlignment="1" applyProtection="1">
      <alignment horizontal="center"/>
      <protection locked="0"/>
    </xf>
    <xf numFmtId="1" fontId="14" fillId="3" borderId="20" xfId="0" applyNumberFormat="1" applyFont="1" applyFill="1" applyBorder="1" applyAlignment="1" applyProtection="1">
      <alignment horizontal="center"/>
      <protection locked="0"/>
    </xf>
    <xf numFmtId="0" fontId="6" fillId="4" borderId="9" xfId="21" applyFont="1" applyFill="1" applyBorder="1" applyAlignment="1" applyProtection="1">
      <alignment horizontal="left" indent="1"/>
      <protection locked="0"/>
    </xf>
    <xf numFmtId="0" fontId="26" fillId="0" borderId="9" xfId="21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center"/>
      <protection locked="0"/>
    </xf>
    <xf numFmtId="1" fontId="16" fillId="0" borderId="28" xfId="0" applyNumberFormat="1" applyFont="1" applyFill="1" applyBorder="1" applyAlignment="1" applyProtection="1">
      <alignment horizontal="center" vertical="center"/>
      <protection locked="0"/>
    </xf>
    <xf numFmtId="0" fontId="26" fillId="0" borderId="28" xfId="0" applyFont="1" applyFill="1" applyBorder="1" applyAlignment="1" applyProtection="1">
      <alignment horizontal="center" vertical="center"/>
      <protection locked="0"/>
    </xf>
    <xf numFmtId="1" fontId="14" fillId="0" borderId="28" xfId="0" applyNumberFormat="1" applyFont="1" applyFill="1" applyBorder="1" applyAlignment="1" applyProtection="1">
      <alignment horizontal="center"/>
      <protection locked="0"/>
    </xf>
    <xf numFmtId="0" fontId="33" fillId="0" borderId="28" xfId="0" applyFont="1" applyFill="1" applyBorder="1" applyAlignment="1" applyProtection="1">
      <alignment horizontal="center" vertical="center"/>
      <protection locked="0"/>
    </xf>
    <xf numFmtId="0" fontId="14" fillId="0" borderId="28" xfId="21" applyFont="1" applyFill="1" applyBorder="1" applyAlignment="1" applyProtection="1">
      <alignment horizontal="center" vertical="center"/>
      <protection locked="0"/>
    </xf>
    <xf numFmtId="0" fontId="34" fillId="0" borderId="28" xfId="0" applyFont="1" applyFill="1" applyBorder="1" applyAlignment="1" applyProtection="1">
      <alignment horizontal="center"/>
      <protection locked="0"/>
    </xf>
    <xf numFmtId="0" fontId="10" fillId="0" borderId="27" xfId="0" applyFont="1" applyFill="1" applyBorder="1" applyAlignment="1" applyProtection="1">
      <alignment/>
      <protection locked="0"/>
    </xf>
    <xf numFmtId="1" fontId="5" fillId="4" borderId="9" xfId="21" applyNumberFormat="1" applyFont="1" applyFill="1" applyBorder="1" applyAlignment="1" applyProtection="1">
      <alignment horizontal="center"/>
      <protection locked="0"/>
    </xf>
    <xf numFmtId="0" fontId="14" fillId="0" borderId="28" xfId="0" applyFont="1" applyFill="1" applyBorder="1" applyAlignment="1" applyProtection="1">
      <alignment horizontal="center" vertical="center"/>
      <protection locked="0"/>
    </xf>
    <xf numFmtId="1" fontId="10" fillId="0" borderId="29" xfId="0" applyNumberFormat="1" applyFont="1" applyFill="1" applyBorder="1" applyAlignment="1" applyProtection="1">
      <alignment horizontal="center"/>
      <protection locked="0"/>
    </xf>
    <xf numFmtId="1" fontId="32" fillId="0" borderId="28" xfId="0" applyNumberFormat="1" applyFont="1" applyFill="1" applyBorder="1" applyAlignment="1" applyProtection="1">
      <alignment horizontal="center"/>
      <protection locked="0"/>
    </xf>
    <xf numFmtId="0" fontId="33" fillId="0" borderId="31" xfId="21" applyFont="1" applyFill="1" applyBorder="1" applyAlignment="1" applyProtection="1">
      <alignment horizontal="center" vertical="center"/>
      <protection locked="0"/>
    </xf>
    <xf numFmtId="1" fontId="32" fillId="0" borderId="18" xfId="0" applyNumberFormat="1" applyFont="1" applyFill="1" applyBorder="1" applyAlignment="1" applyProtection="1">
      <alignment horizontal="center"/>
      <protection locked="0"/>
    </xf>
    <xf numFmtId="0" fontId="10" fillId="8" borderId="6" xfId="0" applyFont="1" applyFill="1" applyBorder="1" applyAlignment="1" applyProtection="1">
      <alignment/>
      <protection locked="0"/>
    </xf>
    <xf numFmtId="0" fontId="33" fillId="0" borderId="6" xfId="21" applyFont="1" applyFill="1" applyBorder="1" applyAlignment="1" applyProtection="1">
      <alignment horizontal="center" vertical="center"/>
      <protection locked="0"/>
    </xf>
    <xf numFmtId="1" fontId="45" fillId="0" borderId="9" xfId="0" applyNumberFormat="1" applyFont="1" applyFill="1" applyBorder="1" applyAlignment="1" applyProtection="1">
      <alignment horizontal="center"/>
      <protection locked="0"/>
    </xf>
    <xf numFmtId="0" fontId="14" fillId="0" borderId="20" xfId="21" applyFont="1" applyFill="1" applyBorder="1" applyAlignment="1" applyProtection="1">
      <alignment horizontal="center" vertical="center"/>
      <protection locked="0"/>
    </xf>
    <xf numFmtId="0" fontId="10" fillId="0" borderId="20" xfId="21" applyFont="1" applyFill="1" applyBorder="1" applyAlignment="1" applyProtection="1">
      <alignment horizontal="center"/>
      <protection locked="0"/>
    </xf>
    <xf numFmtId="0" fontId="10" fillId="3" borderId="20" xfId="0" applyFont="1" applyFill="1" applyBorder="1" applyAlignment="1" applyProtection="1">
      <alignment/>
      <protection locked="0"/>
    </xf>
    <xf numFmtId="1" fontId="45" fillId="0" borderId="20" xfId="0" applyNumberFormat="1" applyFont="1" applyFill="1" applyBorder="1" applyAlignment="1" applyProtection="1">
      <alignment horizontal="center"/>
      <protection locked="0"/>
    </xf>
    <xf numFmtId="0" fontId="14" fillId="0" borderId="6" xfId="0" applyFont="1" applyFill="1" applyBorder="1" applyAlignment="1" applyProtection="1">
      <alignment horizontal="center"/>
      <protection locked="0"/>
    </xf>
    <xf numFmtId="0" fontId="10" fillId="8" borderId="6" xfId="0" applyFont="1" applyFill="1" applyBorder="1" applyAlignment="1" applyProtection="1">
      <alignment horizontal="center"/>
      <protection locked="0"/>
    </xf>
    <xf numFmtId="0" fontId="6" fillId="10" borderId="35" xfId="0" applyFont="1" applyFill="1" applyBorder="1" applyAlignment="1" applyProtection="1">
      <alignment horizontal="left" indent="1"/>
      <protection locked="0"/>
    </xf>
    <xf numFmtId="0" fontId="14" fillId="10" borderId="11" xfId="0" applyFont="1" applyFill="1" applyBorder="1" applyAlignment="1" applyProtection="1">
      <alignment horizontal="center" vertical="center"/>
      <protection locked="0"/>
    </xf>
    <xf numFmtId="0" fontId="14" fillId="10" borderId="25" xfId="21" applyFont="1" applyFill="1" applyBorder="1" applyAlignment="1" applyProtection="1">
      <alignment horizontal="center"/>
      <protection locked="0"/>
    </xf>
    <xf numFmtId="1" fontId="24" fillId="0" borderId="6" xfId="0" applyNumberFormat="1" applyFont="1" applyFill="1" applyBorder="1" applyAlignment="1" applyProtection="1">
      <alignment horizontal="center" vertical="center" textRotation="180" wrapText="1"/>
      <protection locked="0"/>
    </xf>
    <xf numFmtId="0" fontId="14" fillId="0" borderId="6" xfId="0" applyFont="1" applyFill="1" applyBorder="1" applyAlignment="1" applyProtection="1">
      <alignment horizontal="center" vertical="center" wrapText="1"/>
      <protection locked="0"/>
    </xf>
    <xf numFmtId="0" fontId="21" fillId="0" borderId="6" xfId="0" applyFont="1" applyFill="1" applyBorder="1" applyAlignment="1" applyProtection="1">
      <alignment horizontal="center"/>
      <protection locked="0"/>
    </xf>
    <xf numFmtId="0" fontId="23" fillId="4" borderId="6" xfId="21" applyFont="1" applyFill="1" applyBorder="1" applyAlignment="1" applyProtection="1">
      <alignment horizontal="left" indent="1"/>
      <protection locked="0"/>
    </xf>
    <xf numFmtId="0" fontId="23" fillId="4" borderId="6" xfId="0" applyFont="1" applyFill="1" applyBorder="1" applyAlignment="1" applyProtection="1">
      <alignment horizontal="left" indent="1"/>
      <protection locked="0"/>
    </xf>
    <xf numFmtId="0" fontId="10" fillId="0" borderId="27" xfId="0" applyFont="1" applyFill="1" applyBorder="1" applyAlignment="1" applyProtection="1">
      <alignment horizontal="center"/>
      <protection locked="0"/>
    </xf>
    <xf numFmtId="1" fontId="5" fillId="4" borderId="36" xfId="0" applyNumberFormat="1" applyFont="1" applyFill="1" applyBorder="1" applyAlignment="1" applyProtection="1">
      <alignment horizontal="center"/>
      <protection locked="0"/>
    </xf>
    <xf numFmtId="0" fontId="26" fillId="0" borderId="28" xfId="21" applyFont="1" applyFill="1" applyBorder="1" applyAlignment="1" applyProtection="1">
      <alignment horizontal="center" vertical="center"/>
      <protection locked="0"/>
    </xf>
    <xf numFmtId="0" fontId="10" fillId="8" borderId="28" xfId="21" applyFont="1" applyFill="1" applyBorder="1" applyAlignment="1" applyProtection="1">
      <alignment horizontal="center"/>
      <protection locked="0"/>
    </xf>
    <xf numFmtId="0" fontId="10" fillId="8" borderId="29" xfId="21" applyFont="1" applyFill="1" applyBorder="1" applyAlignment="1" applyProtection="1">
      <alignment horizontal="center"/>
      <protection locked="0"/>
    </xf>
    <xf numFmtId="0" fontId="26" fillId="0" borderId="6" xfId="0" applyFont="1" applyFill="1" applyBorder="1" applyAlignment="1" applyProtection="1">
      <alignment horizontal="center" vertical="center"/>
      <protection locked="0"/>
    </xf>
    <xf numFmtId="0" fontId="10" fillId="8" borderId="6" xfId="21" applyFont="1" applyFill="1" applyBorder="1" applyAlignment="1" applyProtection="1">
      <alignment horizontal="center"/>
      <protection locked="0"/>
    </xf>
    <xf numFmtId="0" fontId="10" fillId="3" borderId="9" xfId="21" applyFont="1" applyFill="1" applyBorder="1" applyAlignment="1" applyProtection="1">
      <alignment horizontal="center"/>
      <protection locked="0"/>
    </xf>
    <xf numFmtId="0" fontId="10" fillId="8" borderId="20" xfId="21" applyFont="1" applyFill="1" applyBorder="1" applyAlignment="1" applyProtection="1">
      <alignment horizontal="center"/>
      <protection locked="0"/>
    </xf>
    <xf numFmtId="1" fontId="10" fillId="9" borderId="6" xfId="0" applyNumberFormat="1" applyFont="1" applyFill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left" indent="1"/>
      <protection locked="0"/>
    </xf>
    <xf numFmtId="0" fontId="41" fillId="0" borderId="9" xfId="0" applyFont="1" applyBorder="1" applyAlignment="1" applyProtection="1">
      <alignment horizontal="left" indent="1"/>
      <protection locked="0"/>
    </xf>
    <xf numFmtId="0" fontId="6" fillId="0" borderId="9" xfId="0" applyFont="1" applyBorder="1" applyAlignment="1" applyProtection="1">
      <alignment horizontal="left" indent="1"/>
      <protection locked="0"/>
    </xf>
    <xf numFmtId="1" fontId="14" fillId="0" borderId="37" xfId="0" applyNumberFormat="1" applyFont="1" applyFill="1" applyBorder="1" applyAlignment="1" applyProtection="1">
      <alignment horizontal="center"/>
      <protection locked="0"/>
    </xf>
    <xf numFmtId="0" fontId="6" fillId="0" borderId="37" xfId="21" applyFont="1" applyFill="1" applyBorder="1" applyAlignment="1" applyProtection="1">
      <alignment horizontal="left" indent="1"/>
      <protection locked="0"/>
    </xf>
    <xf numFmtId="1" fontId="0" fillId="0" borderId="37" xfId="0" applyNumberFormat="1" applyFill="1" applyBorder="1" applyAlignment="1" applyProtection="1">
      <alignment horizontal="center"/>
      <protection locked="0"/>
    </xf>
    <xf numFmtId="0" fontId="16" fillId="0" borderId="37" xfId="0" applyFont="1" applyFill="1" applyBorder="1" applyAlignment="1" applyProtection="1">
      <alignment horizontal="center"/>
      <protection locked="0"/>
    </xf>
    <xf numFmtId="0" fontId="21" fillId="0" borderId="37" xfId="0" applyFont="1" applyFill="1" applyBorder="1" applyAlignment="1" applyProtection="1">
      <alignment horizontal="center"/>
      <protection locked="0"/>
    </xf>
    <xf numFmtId="1" fontId="16" fillId="0" borderId="37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1" fontId="5" fillId="2" borderId="37" xfId="0" applyNumberFormat="1" applyFont="1" applyFill="1" applyBorder="1" applyAlignment="1" applyProtection="1">
      <alignment horizontal="center"/>
      <protection locked="0"/>
    </xf>
    <xf numFmtId="1" fontId="4" fillId="0" borderId="37" xfId="0" applyNumberFormat="1" applyFont="1" applyBorder="1" applyAlignment="1" applyProtection="1">
      <alignment horizontal="center"/>
      <protection locked="0"/>
    </xf>
    <xf numFmtId="0" fontId="6" fillId="2" borderId="6" xfId="21" applyFont="1" applyFill="1" applyBorder="1" applyAlignment="1" applyProtection="1">
      <alignment horizontal="left" indent="1"/>
      <protection locked="0"/>
    </xf>
    <xf numFmtId="0" fontId="41" fillId="0" borderId="9" xfId="0" applyFont="1" applyFill="1" applyBorder="1" applyAlignment="1" applyProtection="1">
      <alignment horizontal="left" indent="1"/>
      <protection locked="0"/>
    </xf>
    <xf numFmtId="0" fontId="6" fillId="2" borderId="6" xfId="0" applyFont="1" applyFill="1" applyBorder="1" applyAlignment="1" applyProtection="1">
      <alignment horizontal="left" indent="1"/>
      <protection locked="0"/>
    </xf>
    <xf numFmtId="0" fontId="41" fillId="0" borderId="6" xfId="21" applyFont="1" applyFill="1" applyBorder="1" applyAlignment="1" applyProtection="1">
      <alignment horizontal="left" vertical="center" indent="1"/>
      <protection locked="0"/>
    </xf>
    <xf numFmtId="0" fontId="6" fillId="0" borderId="9" xfId="21" applyFont="1" applyFill="1" applyBorder="1" applyAlignment="1" applyProtection="1">
      <alignment horizontal="left" vertical="center" indent="1"/>
      <protection locked="0"/>
    </xf>
    <xf numFmtId="0" fontId="6" fillId="0" borderId="9" xfId="21" applyFont="1" applyFill="1" applyBorder="1" applyAlignment="1" applyProtection="1">
      <alignment horizontal="left" indent="1"/>
      <protection locked="0"/>
    </xf>
    <xf numFmtId="0" fontId="23" fillId="0" borderId="9" xfId="21" applyFont="1" applyFill="1" applyBorder="1" applyAlignment="1" applyProtection="1">
      <alignment horizontal="center"/>
      <protection locked="0"/>
    </xf>
    <xf numFmtId="0" fontId="23" fillId="0" borderId="9" xfId="21" applyFont="1" applyFill="1" applyBorder="1" applyAlignment="1" applyProtection="1">
      <alignment horizontal="center" vertical="center"/>
      <protection locked="0"/>
    </xf>
    <xf numFmtId="0" fontId="23" fillId="0" borderId="28" xfId="0" applyFont="1" applyFill="1" applyBorder="1" applyAlignment="1" applyProtection="1">
      <alignment horizontal="center" vertical="center"/>
      <protection locked="0"/>
    </xf>
    <xf numFmtId="1" fontId="23" fillId="0" borderId="28" xfId="0" applyNumberFormat="1" applyFont="1" applyFill="1" applyBorder="1" applyAlignment="1" applyProtection="1">
      <alignment horizontal="center"/>
      <protection locked="0"/>
    </xf>
    <xf numFmtId="0" fontId="23" fillId="0" borderId="28" xfId="21" applyFont="1" applyFill="1" applyBorder="1" applyAlignment="1" applyProtection="1">
      <alignment horizontal="center" vertical="center"/>
      <protection locked="0"/>
    </xf>
    <xf numFmtId="0" fontId="46" fillId="0" borderId="28" xfId="0" applyFont="1" applyFill="1" applyBorder="1" applyAlignment="1" applyProtection="1">
      <alignment horizontal="center" vertical="center"/>
      <protection locked="0"/>
    </xf>
    <xf numFmtId="0" fontId="10" fillId="8" borderId="28" xfId="0" applyFont="1" applyFill="1" applyBorder="1" applyAlignment="1" applyProtection="1">
      <alignment/>
      <protection locked="0"/>
    </xf>
    <xf numFmtId="0" fontId="6" fillId="10" borderId="6" xfId="0" applyFont="1" applyFill="1" applyBorder="1" applyAlignment="1" applyProtection="1">
      <alignment horizontal="left" indent="1"/>
      <protection locked="0"/>
    </xf>
    <xf numFmtId="1" fontId="16" fillId="10" borderId="9" xfId="0" applyNumberFormat="1" applyFont="1" applyFill="1" applyBorder="1" applyAlignment="1" applyProtection="1">
      <alignment horizontal="center" vertical="center"/>
      <protection locked="0"/>
    </xf>
    <xf numFmtId="1" fontId="23" fillId="10" borderId="9" xfId="0" applyNumberFormat="1" applyFont="1" applyFill="1" applyBorder="1" applyAlignment="1" applyProtection="1">
      <alignment horizontal="center"/>
      <protection locked="0"/>
    </xf>
    <xf numFmtId="0" fontId="23" fillId="10" borderId="9" xfId="21" applyFont="1" applyFill="1" applyBorder="1" applyAlignment="1" applyProtection="1">
      <alignment horizontal="center" vertical="center"/>
      <protection locked="0"/>
    </xf>
    <xf numFmtId="0" fontId="23" fillId="0" borderId="9" xfId="0" applyFont="1" applyFill="1" applyBorder="1" applyAlignment="1" applyProtection="1">
      <alignment horizontal="center" vertical="center"/>
      <protection locked="0"/>
    </xf>
    <xf numFmtId="0" fontId="23" fillId="0" borderId="31" xfId="21" applyFont="1" applyFill="1" applyBorder="1" applyAlignment="1" applyProtection="1">
      <alignment horizontal="center" vertical="center"/>
      <protection locked="0"/>
    </xf>
    <xf numFmtId="0" fontId="10" fillId="11" borderId="9" xfId="0" applyFont="1" applyFill="1" applyBorder="1" applyAlignment="1" applyProtection="1">
      <alignment/>
      <protection locked="0"/>
    </xf>
    <xf numFmtId="1" fontId="16" fillId="3" borderId="6" xfId="0" applyNumberFormat="1" applyFont="1" applyFill="1" applyBorder="1" applyAlignment="1" applyProtection="1">
      <alignment horizontal="center" vertical="center"/>
      <protection locked="0"/>
    </xf>
    <xf numFmtId="1" fontId="23" fillId="0" borderId="6" xfId="0" applyNumberFormat="1" applyFont="1" applyFill="1" applyBorder="1" applyAlignment="1" applyProtection="1">
      <alignment horizontal="center"/>
      <protection locked="0"/>
    </xf>
    <xf numFmtId="0" fontId="23" fillId="0" borderId="6" xfId="21" applyFont="1" applyFill="1" applyBorder="1" applyAlignment="1" applyProtection="1">
      <alignment horizontal="center" vertical="center"/>
      <protection locked="0"/>
    </xf>
    <xf numFmtId="0" fontId="23" fillId="0" borderId="6" xfId="0" applyFont="1" applyFill="1" applyBorder="1" applyAlignment="1" applyProtection="1">
      <alignment horizontal="center" vertical="center"/>
      <protection locked="0"/>
    </xf>
    <xf numFmtId="0" fontId="10" fillId="11" borderId="6" xfId="21" applyFont="1" applyFill="1" applyBorder="1" applyAlignment="1" applyProtection="1">
      <alignment horizontal="center"/>
      <protection locked="0"/>
    </xf>
    <xf numFmtId="1" fontId="23" fillId="0" borderId="6" xfId="0" applyNumberFormat="1" applyFont="1" applyFill="1" applyBorder="1" applyAlignment="1" applyProtection="1">
      <alignment horizontal="center" vertical="center"/>
      <protection locked="0"/>
    </xf>
    <xf numFmtId="0" fontId="10" fillId="11" borderId="6" xfId="0" applyFont="1" applyFill="1" applyBorder="1" applyAlignment="1" applyProtection="1">
      <alignment/>
      <protection locked="0"/>
    </xf>
    <xf numFmtId="1" fontId="23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20" xfId="21" applyFont="1" applyFill="1" applyBorder="1" applyAlignment="1" applyProtection="1">
      <alignment horizontal="left" indent="1"/>
      <protection locked="0"/>
    </xf>
    <xf numFmtId="0" fontId="23" fillId="0" borderId="20" xfId="0" applyFont="1" applyFill="1" applyBorder="1" applyAlignment="1" applyProtection="1">
      <alignment horizontal="center" vertical="center"/>
      <protection locked="0"/>
    </xf>
    <xf numFmtId="1" fontId="6" fillId="2" borderId="20" xfId="0" applyNumberFormat="1" applyFont="1" applyFill="1" applyBorder="1" applyAlignment="1" applyProtection="1">
      <alignment horizontal="center"/>
      <protection locked="0"/>
    </xf>
    <xf numFmtId="0" fontId="23" fillId="0" borderId="9" xfId="0" applyFont="1" applyFill="1" applyBorder="1" applyAlignment="1" applyProtection="1">
      <alignment/>
      <protection locked="0"/>
    </xf>
    <xf numFmtId="0" fontId="23" fillId="0" borderId="6" xfId="0" applyFont="1" applyFill="1" applyBorder="1" applyAlignment="1" applyProtection="1">
      <alignment/>
      <protection locked="0"/>
    </xf>
    <xf numFmtId="0" fontId="10" fillId="11" borderId="9" xfId="0" applyFont="1" applyFill="1" applyBorder="1" applyAlignment="1" applyProtection="1">
      <alignment horizontal="center"/>
      <protection locked="0"/>
    </xf>
    <xf numFmtId="0" fontId="23" fillId="0" borderId="6" xfId="21" applyFont="1" applyFill="1" applyBorder="1" applyAlignment="1" applyProtection="1">
      <alignment horizontal="center"/>
      <protection locked="0"/>
    </xf>
    <xf numFmtId="0" fontId="10" fillId="10" borderId="9" xfId="21" applyFont="1" applyFill="1" applyBorder="1" applyAlignment="1" applyProtection="1">
      <alignment horizontal="center"/>
      <protection locked="0"/>
    </xf>
    <xf numFmtId="0" fontId="47" fillId="0" borderId="9" xfId="21" applyFont="1" applyFill="1" applyBorder="1" applyAlignment="1" applyProtection="1">
      <alignment horizontal="center" vertical="center"/>
      <protection locked="0"/>
    </xf>
    <xf numFmtId="1" fontId="16" fillId="3" borderId="9" xfId="0" applyNumberFormat="1" applyFont="1" applyFill="1" applyBorder="1" applyAlignment="1" applyProtection="1">
      <alignment horizontal="center" vertical="center"/>
      <protection locked="0"/>
    </xf>
    <xf numFmtId="0" fontId="47" fillId="0" borderId="9" xfId="0" applyFont="1" applyFill="1" applyBorder="1" applyAlignment="1" applyProtection="1">
      <alignment horizontal="center" vertical="center"/>
      <protection locked="0"/>
    </xf>
    <xf numFmtId="0" fontId="41" fillId="0" borderId="9" xfId="21" applyFont="1" applyFill="1" applyBorder="1" applyAlignment="1" applyProtection="1">
      <alignment horizontal="left" vertical="center" indent="1"/>
      <protection locked="0"/>
    </xf>
    <xf numFmtId="0" fontId="6" fillId="10" borderId="9" xfId="0" applyFont="1" applyFill="1" applyBorder="1" applyAlignment="1" applyProtection="1">
      <alignment horizontal="left" indent="1"/>
      <protection locked="0"/>
    </xf>
    <xf numFmtId="0" fontId="23" fillId="10" borderId="9" xfId="0" applyFont="1" applyFill="1" applyBorder="1" applyAlignment="1" applyProtection="1">
      <alignment horizontal="center" vertical="center"/>
      <protection locked="0"/>
    </xf>
    <xf numFmtId="0" fontId="23" fillId="10" borderId="9" xfId="21" applyFont="1" applyFill="1" applyBorder="1" applyAlignment="1" applyProtection="1">
      <alignment horizontal="center"/>
      <protection locked="0"/>
    </xf>
    <xf numFmtId="1" fontId="14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0" borderId="25" xfId="0" applyFont="1" applyFill="1" applyBorder="1" applyAlignment="1">
      <alignment horizontal="center"/>
    </xf>
    <xf numFmtId="1" fontId="14" fillId="0" borderId="0" xfId="0" applyNumberFormat="1" applyFont="1" applyFill="1" applyAlignment="1">
      <alignment horizontal="right"/>
    </xf>
    <xf numFmtId="1" fontId="1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9" xfId="21" applyFont="1" applyFill="1" applyBorder="1" applyAlignment="1" applyProtection="1">
      <alignment horizontal="left" indent="1"/>
      <protection locked="0"/>
    </xf>
    <xf numFmtId="1" fontId="0" fillId="0" borderId="9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6" fillId="0" borderId="15" xfId="21" applyFont="1" applyFill="1" applyBorder="1" applyAlignment="1" applyProtection="1">
      <alignment horizontal="left" indent="1"/>
      <protection locked="0"/>
    </xf>
    <xf numFmtId="1" fontId="14" fillId="0" borderId="0" xfId="0" applyNumberFormat="1" applyFont="1" applyFill="1" applyBorder="1" applyAlignment="1" applyProtection="1">
      <alignment horizontal="center" vertical="center"/>
      <protection locked="0"/>
    </xf>
    <xf numFmtId="1" fontId="48" fillId="0" borderId="6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Fill="1" applyAlignment="1">
      <alignment horizontal="center"/>
    </xf>
    <xf numFmtId="0" fontId="4" fillId="4" borderId="38" xfId="0" applyFont="1" applyFill="1" applyBorder="1" applyAlignment="1">
      <alignment/>
    </xf>
    <xf numFmtId="1" fontId="48" fillId="0" borderId="9" xfId="0" applyNumberFormat="1" applyFont="1" applyFill="1" applyBorder="1" applyAlignment="1" applyProtection="1">
      <alignment horizontal="center"/>
      <protection locked="0"/>
    </xf>
    <xf numFmtId="1" fontId="23" fillId="0" borderId="9" xfId="0" applyNumberFormat="1" applyFont="1" applyFill="1" applyBorder="1" applyAlignment="1" applyProtection="1">
      <alignment horizontal="center"/>
      <protection locked="0"/>
    </xf>
    <xf numFmtId="0" fontId="41" fillId="4" borderId="6" xfId="21" applyFont="1" applyFill="1" applyBorder="1" applyAlignment="1" applyProtection="1">
      <alignment horizontal="left" vertical="center" indent="1"/>
      <protection locked="0"/>
    </xf>
    <xf numFmtId="0" fontId="10" fillId="8" borderId="27" xfId="21" applyFont="1" applyFill="1" applyBorder="1" applyAlignment="1" applyProtection="1">
      <alignment horizontal="center"/>
      <protection locked="0"/>
    </xf>
    <xf numFmtId="0" fontId="6" fillId="12" borderId="6" xfId="21" applyFont="1" applyFill="1" applyBorder="1" applyAlignment="1" applyProtection="1">
      <alignment horizontal="left" vertical="center" indent="1"/>
      <protection locked="0"/>
    </xf>
    <xf numFmtId="1" fontId="16" fillId="12" borderId="9" xfId="0" applyNumberFormat="1" applyFont="1" applyFill="1" applyBorder="1" applyAlignment="1" applyProtection="1">
      <alignment horizontal="center"/>
      <protection locked="0"/>
    </xf>
    <xf numFmtId="1" fontId="6" fillId="2" borderId="6" xfId="0" applyNumberFormat="1" applyFont="1" applyFill="1" applyBorder="1" applyAlignment="1" applyProtection="1">
      <alignment horizontal="center"/>
      <protection locked="0"/>
    </xf>
    <xf numFmtId="1" fontId="16" fillId="12" borderId="6" xfId="0" applyNumberFormat="1" applyFont="1" applyFill="1" applyBorder="1" applyAlignment="1" applyProtection="1">
      <alignment horizontal="center"/>
      <protection locked="0"/>
    </xf>
    <xf numFmtId="0" fontId="6" fillId="12" borderId="9" xfId="21" applyFont="1" applyFill="1" applyBorder="1" applyAlignment="1" applyProtection="1">
      <alignment horizontal="left" indent="1"/>
      <protection locked="0"/>
    </xf>
    <xf numFmtId="1" fontId="14" fillId="5" borderId="21" xfId="0" applyNumberFormat="1" applyFont="1" applyFill="1" applyBorder="1" applyAlignment="1" applyProtection="1">
      <alignment/>
      <protection locked="0"/>
    </xf>
    <xf numFmtId="0" fontId="41" fillId="0" borderId="6" xfId="0" applyFont="1" applyBorder="1" applyAlignment="1" applyProtection="1">
      <alignment horizontal="left" indent="1"/>
      <protection locked="0"/>
    </xf>
    <xf numFmtId="0" fontId="10" fillId="9" borderId="6" xfId="0" applyFont="1" applyFill="1" applyBorder="1" applyAlignment="1" applyProtection="1">
      <alignment/>
      <protection locked="0"/>
    </xf>
    <xf numFmtId="0" fontId="10" fillId="11" borderId="9" xfId="0" applyFont="1" applyFill="1" applyBorder="1" applyAlignment="1">
      <alignment horizontal="center"/>
    </xf>
    <xf numFmtId="0" fontId="6" fillId="12" borderId="9" xfId="21" applyFont="1" applyFill="1" applyBorder="1" applyAlignment="1" applyProtection="1">
      <alignment horizontal="left" vertical="center" indent="1"/>
      <protection locked="0"/>
    </xf>
    <xf numFmtId="0" fontId="14" fillId="0" borderId="0" xfId="0" applyFont="1" applyAlignment="1" applyProtection="1">
      <alignment/>
      <protection locked="0"/>
    </xf>
    <xf numFmtId="0" fontId="25" fillId="0" borderId="0" xfId="0" applyFont="1" applyAlignment="1">
      <alignment horizontal="center"/>
    </xf>
    <xf numFmtId="0" fontId="50" fillId="0" borderId="0" xfId="0" applyFont="1" applyFill="1" applyAlignment="1">
      <alignment horizontal="center" vertical="center"/>
    </xf>
    <xf numFmtId="0" fontId="51" fillId="3" borderId="6" xfId="21" applyFont="1" applyFill="1" applyBorder="1" applyAlignment="1" applyProtection="1">
      <alignment horizontal="left" indent="1"/>
      <protection locked="0"/>
    </xf>
    <xf numFmtId="0" fontId="29" fillId="0" borderId="6" xfId="0" applyFont="1" applyFill="1" applyBorder="1" applyAlignment="1" applyProtection="1">
      <alignment horizontal="left" indent="1"/>
      <protection locked="0"/>
    </xf>
    <xf numFmtId="0" fontId="29" fillId="0" borderId="6" xfId="21" applyFont="1" applyFill="1" applyBorder="1" applyAlignment="1" applyProtection="1">
      <alignment horizontal="left" indent="1"/>
      <protection locked="0"/>
    </xf>
    <xf numFmtId="0" fontId="29" fillId="0" borderId="37" xfId="0" applyFont="1" applyFill="1" applyBorder="1" applyAlignment="1" applyProtection="1">
      <alignment horizontal="left" indent="1"/>
      <protection locked="0"/>
    </xf>
    <xf numFmtId="9" fontId="17" fillId="3" borderId="26" xfId="0" applyNumberFormat="1" applyFont="1" applyFill="1" applyBorder="1" applyAlignment="1">
      <alignment horizontal="center" shrinkToFit="1"/>
    </xf>
    <xf numFmtId="0" fontId="29" fillId="0" borderId="9" xfId="21" applyFont="1" applyFill="1" applyBorder="1" applyAlignment="1" applyProtection="1">
      <alignment horizontal="left" indent="1"/>
      <protection locked="0"/>
    </xf>
    <xf numFmtId="0" fontId="52" fillId="4" borderId="6" xfId="21" applyFont="1" applyFill="1" applyBorder="1" applyAlignment="1" applyProtection="1">
      <alignment horizontal="left" indent="1"/>
      <protection locked="0"/>
    </xf>
    <xf numFmtId="0" fontId="53" fillId="4" borderId="6" xfId="0" applyFont="1" applyFill="1" applyBorder="1" applyAlignment="1" applyProtection="1">
      <alignment horizontal="left" indent="1"/>
      <protection locked="0"/>
    </xf>
    <xf numFmtId="0" fontId="29" fillId="0" borderId="15" xfId="21" applyFont="1" applyFill="1" applyBorder="1" applyAlignment="1" applyProtection="1">
      <alignment horizontal="left" indent="1"/>
      <protection locked="0"/>
    </xf>
    <xf numFmtId="0" fontId="5" fillId="2" borderId="15" xfId="0" applyNumberFormat="1" applyFont="1" applyFill="1" applyBorder="1" applyAlignment="1" applyProtection="1">
      <alignment horizontal="center"/>
      <protection locked="0"/>
    </xf>
    <xf numFmtId="0" fontId="29" fillId="0" borderId="9" xfId="0" applyFont="1" applyFill="1" applyBorder="1" applyAlignment="1" applyProtection="1">
      <alignment horizontal="left" indent="1"/>
      <protection locked="0"/>
    </xf>
    <xf numFmtId="0" fontId="29" fillId="13" borderId="6" xfId="0" applyFont="1" applyFill="1" applyBorder="1" applyAlignment="1" applyProtection="1">
      <alignment horizontal="left" indent="1"/>
      <protection locked="0"/>
    </xf>
    <xf numFmtId="0" fontId="29" fillId="4" borderId="6" xfId="0" applyFont="1" applyFill="1" applyBorder="1" applyAlignment="1" applyProtection="1">
      <alignment horizontal="left" indent="1"/>
      <protection locked="0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0" fontId="10" fillId="14" borderId="11" xfId="0" applyFont="1" applyFill="1" applyBorder="1" applyAlignment="1" applyProtection="1">
      <alignment horizontal="center" vertical="center" wrapText="1"/>
      <protection locked="0"/>
    </xf>
    <xf numFmtId="0" fontId="39" fillId="0" borderId="9" xfId="21" applyFont="1" applyFill="1" applyBorder="1" applyAlignment="1" applyProtection="1">
      <alignment horizontal="center" vertical="center"/>
      <protection locked="0"/>
    </xf>
    <xf numFmtId="1" fontId="5" fillId="5" borderId="6" xfId="0" applyNumberFormat="1" applyFont="1" applyFill="1" applyBorder="1" applyAlignment="1" applyProtection="1">
      <alignment/>
      <protection locked="0"/>
    </xf>
    <xf numFmtId="0" fontId="5" fillId="14" borderId="9" xfId="0" applyFont="1" applyFill="1" applyBorder="1" applyAlignment="1" applyProtection="1">
      <alignment/>
      <protection locked="0"/>
    </xf>
    <xf numFmtId="0" fontId="54" fillId="0" borderId="28" xfId="21" applyFont="1" applyFill="1" applyBorder="1" applyAlignment="1" applyProtection="1">
      <alignment horizontal="center" vertical="center"/>
      <protection locked="0"/>
    </xf>
    <xf numFmtId="0" fontId="29" fillId="4" borderId="6" xfId="21" applyFont="1" applyFill="1" applyBorder="1" applyAlignment="1" applyProtection="1">
      <alignment horizontal="left" indent="1"/>
      <protection locked="0"/>
    </xf>
    <xf numFmtId="1" fontId="5" fillId="5" borderId="28" xfId="0" applyNumberFormat="1" applyFont="1" applyFill="1" applyBorder="1" applyAlignment="1" applyProtection="1">
      <alignment/>
      <protection locked="0"/>
    </xf>
    <xf numFmtId="0" fontId="5" fillId="14" borderId="29" xfId="0" applyFont="1" applyFill="1" applyBorder="1" applyAlignment="1" applyProtection="1">
      <alignment/>
      <protection locked="0"/>
    </xf>
    <xf numFmtId="1" fontId="5" fillId="5" borderId="9" xfId="0" applyNumberFormat="1" applyFont="1" applyFill="1" applyBorder="1" applyAlignment="1" applyProtection="1">
      <alignment/>
      <protection locked="0"/>
    </xf>
    <xf numFmtId="0" fontId="29" fillId="0" borderId="6" xfId="0" applyFont="1" applyBorder="1" applyAlignment="1" applyProtection="1">
      <alignment horizontal="left" indent="1"/>
      <protection locked="0"/>
    </xf>
    <xf numFmtId="0" fontId="39" fillId="0" borderId="9" xfId="0" applyFont="1" applyFill="1" applyBorder="1" applyAlignment="1" applyProtection="1">
      <alignment horizontal="center" vertical="center"/>
      <protection locked="0"/>
    </xf>
    <xf numFmtId="0" fontId="23" fillId="13" borderId="6" xfId="21" applyFont="1" applyFill="1" applyBorder="1" applyAlignment="1" applyProtection="1">
      <alignment horizontal="center" vertical="center"/>
      <protection locked="0"/>
    </xf>
    <xf numFmtId="0" fontId="29" fillId="0" borderId="6" xfId="21" applyFont="1" applyBorder="1" applyAlignment="1" applyProtection="1">
      <alignment horizontal="left" indent="1"/>
      <protection locked="0"/>
    </xf>
    <xf numFmtId="0" fontId="23" fillId="0" borderId="20" xfId="21" applyFont="1" applyFill="1" applyBorder="1" applyAlignment="1" applyProtection="1">
      <alignment horizontal="center" vertical="center"/>
      <protection locked="0"/>
    </xf>
    <xf numFmtId="0" fontId="10" fillId="8" borderId="20" xfId="0" applyFont="1" applyFill="1" applyBorder="1" applyAlignment="1" applyProtection="1">
      <alignment horizontal="center"/>
      <protection locked="0"/>
    </xf>
    <xf numFmtId="1" fontId="5" fillId="5" borderId="20" xfId="0" applyNumberFormat="1" applyFont="1" applyFill="1" applyBorder="1" applyAlignment="1" applyProtection="1">
      <alignment/>
      <protection locked="0"/>
    </xf>
    <xf numFmtId="0" fontId="5" fillId="14" borderId="20" xfId="0" applyFont="1" applyFill="1" applyBorder="1" applyAlignment="1" applyProtection="1">
      <alignment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29" fillId="0" borderId="6" xfId="21" applyFont="1" applyFill="1" applyBorder="1" applyAlignment="1" applyProtection="1">
      <alignment horizontal="left" vertical="center" indent="1"/>
      <protection locked="0"/>
    </xf>
    <xf numFmtId="0" fontId="9" fillId="0" borderId="6" xfId="21" applyFont="1" applyFill="1" applyBorder="1" applyAlignment="1" applyProtection="1">
      <alignment horizontal="center"/>
      <protection locked="0"/>
    </xf>
    <xf numFmtId="0" fontId="10" fillId="4" borderId="9" xfId="0" applyFont="1" applyFill="1" applyBorder="1" applyAlignment="1" applyProtection="1">
      <alignment/>
      <protection locked="0"/>
    </xf>
    <xf numFmtId="0" fontId="55" fillId="0" borderId="6" xfId="21" applyFont="1" applyFill="1" applyBorder="1" applyAlignment="1" applyProtection="1">
      <alignment horizontal="left" indent="1"/>
      <protection locked="0"/>
    </xf>
    <xf numFmtId="0" fontId="5" fillId="14" borderId="6" xfId="0" applyFont="1" applyFill="1" applyBorder="1" applyAlignment="1" applyProtection="1">
      <alignment/>
      <protection locked="0"/>
    </xf>
    <xf numFmtId="0" fontId="10" fillId="4" borderId="6" xfId="0" applyFont="1" applyFill="1" applyBorder="1" applyAlignment="1">
      <alignment horizontal="center"/>
    </xf>
    <xf numFmtId="1" fontId="26" fillId="0" borderId="6" xfId="0" applyNumberFormat="1" applyFont="1" applyFill="1" applyBorder="1" applyAlignment="1" applyProtection="1">
      <alignment horizontal="center"/>
      <protection locked="0"/>
    </xf>
    <xf numFmtId="0" fontId="55" fillId="0" borderId="6" xfId="0" applyFont="1" applyFill="1" applyBorder="1" applyAlignment="1" applyProtection="1">
      <alignment horizontal="left" indent="1"/>
      <protection locked="0"/>
    </xf>
    <xf numFmtId="0" fontId="10" fillId="4" borderId="9" xfId="21" applyFont="1" applyFill="1" applyBorder="1" applyAlignment="1" applyProtection="1">
      <alignment horizontal="center"/>
      <protection locked="0"/>
    </xf>
    <xf numFmtId="0" fontId="29" fillId="0" borderId="9" xfId="0" applyFont="1" applyBorder="1" applyAlignment="1" applyProtection="1">
      <alignment horizontal="left" indent="1"/>
      <protection locked="0"/>
    </xf>
    <xf numFmtId="0" fontId="55" fillId="0" borderId="9" xfId="21" applyFont="1" applyFill="1" applyBorder="1" applyAlignment="1" applyProtection="1">
      <alignment horizontal="left" indent="1"/>
      <protection locked="0"/>
    </xf>
    <xf numFmtId="0" fontId="9" fillId="0" borderId="9" xfId="0" applyFont="1" applyFill="1" applyBorder="1" applyAlignment="1" applyProtection="1">
      <alignment/>
      <protection locked="0"/>
    </xf>
    <xf numFmtId="0" fontId="55" fillId="0" borderId="9" xfId="0" applyFont="1" applyFill="1" applyBorder="1" applyAlignment="1" applyProtection="1">
      <alignment horizontal="left" indent="1"/>
      <protection locked="0"/>
    </xf>
    <xf numFmtId="0" fontId="29" fillId="13" borderId="2" xfId="0" applyFont="1" applyFill="1" applyBorder="1" applyAlignment="1" applyProtection="1">
      <alignment horizontal="left" indent="1"/>
      <protection locked="0"/>
    </xf>
    <xf numFmtId="0" fontId="5" fillId="13" borderId="3" xfId="0" applyFont="1" applyFill="1" applyBorder="1" applyAlignment="1">
      <alignment horizontal="center"/>
    </xf>
    <xf numFmtId="0" fontId="5" fillId="13" borderId="23" xfId="0" applyFont="1" applyFill="1" applyBorder="1" applyAlignment="1">
      <alignment horizontal="center"/>
    </xf>
    <xf numFmtId="1" fontId="0" fillId="0" borderId="0" xfId="0" applyNumberFormat="1" applyFont="1" applyFill="1" applyAlignment="1">
      <alignment horizontal="right"/>
    </xf>
    <xf numFmtId="1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1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23" fillId="0" borderId="15" xfId="0" applyFont="1" applyFill="1" applyBorder="1" applyAlignment="1" applyProtection="1">
      <alignment horizontal="left" vertical="center" indent="1"/>
      <protection locked="0"/>
    </xf>
    <xf numFmtId="1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11" borderId="6" xfId="21" applyFont="1" applyFill="1" applyBorder="1" applyAlignment="1" applyProtection="1">
      <alignment horizontal="left" vertical="center" indent="1"/>
      <protection locked="0"/>
    </xf>
    <xf numFmtId="1" fontId="0" fillId="0" borderId="6" xfId="0" applyNumberFormat="1" applyFont="1" applyFill="1" applyBorder="1" applyAlignment="1" applyProtection="1">
      <alignment horizontal="center" vertical="center"/>
      <protection locked="0"/>
    </xf>
    <xf numFmtId="0" fontId="23" fillId="11" borderId="6" xfId="0" applyFont="1" applyFill="1" applyBorder="1" applyAlignment="1" applyProtection="1">
      <alignment horizontal="left" vertical="center" indent="1"/>
      <protection locked="0"/>
    </xf>
    <xf numFmtId="1" fontId="16" fillId="0" borderId="15" xfId="0" applyNumberFormat="1" applyFont="1" applyFill="1" applyBorder="1" applyAlignment="1" applyProtection="1">
      <alignment horizontal="center" vertical="center"/>
      <protection locked="0"/>
    </xf>
    <xf numFmtId="0" fontId="23" fillId="0" borderId="15" xfId="21" applyFont="1" applyFill="1" applyBorder="1" applyAlignment="1" applyProtection="1">
      <alignment horizontal="left" vertical="center" indent="1"/>
      <protection locked="0"/>
    </xf>
    <xf numFmtId="0" fontId="23" fillId="0" borderId="9" xfId="0" applyFont="1" applyFill="1" applyBorder="1" applyAlignment="1" applyProtection="1">
      <alignment horizontal="left" vertical="center" indent="1"/>
      <protection locked="0"/>
    </xf>
    <xf numFmtId="0" fontId="23" fillId="0" borderId="6" xfId="0" applyFont="1" applyFill="1" applyBorder="1" applyAlignment="1">
      <alignment horizontal="left" vertical="center" indent="1"/>
    </xf>
    <xf numFmtId="0" fontId="23" fillId="0" borderId="6" xfId="0" applyFont="1" applyFill="1" applyBorder="1" applyAlignment="1" applyProtection="1">
      <alignment horizontal="left" vertical="center" indent="1"/>
      <protection locked="0"/>
    </xf>
    <xf numFmtId="1" fontId="16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1" fontId="14" fillId="10" borderId="6" xfId="0" applyNumberFormat="1" applyFont="1" applyFill="1" applyBorder="1" applyAlignment="1" applyProtection="1">
      <alignment/>
      <protection locked="0"/>
    </xf>
    <xf numFmtId="0" fontId="5" fillId="12" borderId="9" xfId="0" applyFont="1" applyFill="1" applyBorder="1" applyAlignment="1" applyProtection="1">
      <alignment/>
      <protection locked="0"/>
    </xf>
    <xf numFmtId="0" fontId="10" fillId="15" borderId="9" xfId="0" applyFont="1" applyFill="1" applyBorder="1" applyAlignment="1" applyProtection="1">
      <alignment/>
      <protection locked="0"/>
    </xf>
    <xf numFmtId="0" fontId="6" fillId="15" borderId="9" xfId="21" applyFont="1" applyFill="1" applyBorder="1" applyAlignment="1" applyProtection="1">
      <alignment horizontal="left" vertical="center" indent="1"/>
      <protection locked="0"/>
    </xf>
    <xf numFmtId="1" fontId="16" fillId="0" borderId="36" xfId="0" applyNumberFormat="1" applyFont="1" applyFill="1" applyBorder="1" applyAlignment="1" applyProtection="1">
      <alignment horizontal="center" vertical="center"/>
      <protection locked="0"/>
    </xf>
    <xf numFmtId="0" fontId="34" fillId="0" borderId="36" xfId="0" applyFont="1" applyFill="1" applyBorder="1" applyAlignment="1" applyProtection="1">
      <alignment horizontal="center"/>
      <protection locked="0"/>
    </xf>
    <xf numFmtId="1" fontId="6" fillId="2" borderId="39" xfId="0" applyNumberFormat="1" applyFont="1" applyFill="1" applyBorder="1" applyAlignment="1" applyProtection="1">
      <alignment horizontal="center"/>
      <protection locked="0"/>
    </xf>
    <xf numFmtId="0" fontId="5" fillId="12" borderId="39" xfId="0" applyFont="1" applyFill="1" applyBorder="1" applyAlignment="1" applyProtection="1">
      <alignment/>
      <protection locked="0"/>
    </xf>
    <xf numFmtId="0" fontId="16" fillId="7" borderId="40" xfId="0" applyFont="1" applyFill="1" applyBorder="1" applyAlignment="1" applyProtection="1">
      <alignment/>
      <protection locked="0"/>
    </xf>
    <xf numFmtId="0" fontId="10" fillId="8" borderId="39" xfId="21" applyFont="1" applyFill="1" applyBorder="1" applyAlignment="1" applyProtection="1">
      <alignment horizontal="center"/>
      <protection locked="0"/>
    </xf>
    <xf numFmtId="1" fontId="10" fillId="0" borderId="39" xfId="0" applyNumberFormat="1" applyFont="1" applyFill="1" applyBorder="1" applyAlignment="1" applyProtection="1">
      <alignment horizontal="center"/>
      <protection locked="0"/>
    </xf>
    <xf numFmtId="0" fontId="6" fillId="4" borderId="9" xfId="21" applyFont="1" applyFill="1" applyBorder="1" applyAlignment="1" applyProtection="1">
      <alignment horizontal="left" vertical="center" indent="1"/>
      <protection locked="0"/>
    </xf>
    <xf numFmtId="0" fontId="6" fillId="0" borderId="31" xfId="21" applyFont="1" applyFill="1" applyBorder="1" applyAlignment="1" applyProtection="1">
      <alignment horizontal="left" vertical="center" indent="1"/>
      <protection locked="0"/>
    </xf>
    <xf numFmtId="0" fontId="6" fillId="15" borderId="6" xfId="21" applyFont="1" applyFill="1" applyBorder="1" applyAlignment="1" applyProtection="1">
      <alignment horizontal="left" vertical="center" indent="1"/>
      <protection locked="0"/>
    </xf>
    <xf numFmtId="1" fontId="0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left" vertical="center" indent="1"/>
      <protection locked="0"/>
    </xf>
    <xf numFmtId="1" fontId="14" fillId="10" borderId="20" xfId="0" applyNumberFormat="1" applyFont="1" applyFill="1" applyBorder="1" applyAlignment="1" applyProtection="1">
      <alignment/>
      <protection locked="0"/>
    </xf>
    <xf numFmtId="0" fontId="5" fillId="12" borderId="20" xfId="0" applyFont="1" applyFill="1" applyBorder="1" applyAlignment="1" applyProtection="1">
      <alignment/>
      <protection locked="0"/>
    </xf>
    <xf numFmtId="0" fontId="6" fillId="0" borderId="9" xfId="0" applyFont="1" applyFill="1" applyBorder="1" applyAlignment="1" applyProtection="1">
      <alignment horizontal="left" vertical="center" indent="1"/>
      <protection locked="0"/>
    </xf>
    <xf numFmtId="1" fontId="14" fillId="10" borderId="9" xfId="0" applyNumberFormat="1" applyFont="1" applyFill="1" applyBorder="1" applyAlignment="1" applyProtection="1">
      <alignment/>
      <protection locked="0"/>
    </xf>
    <xf numFmtId="0" fontId="10" fillId="15" borderId="9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>
      <alignment horizontal="left" vertical="center" indent="1"/>
    </xf>
    <xf numFmtId="0" fontId="5" fillId="12" borderId="6" xfId="0" applyFont="1" applyFill="1" applyBorder="1" applyAlignment="1" applyProtection="1">
      <alignment/>
      <protection locked="0"/>
    </xf>
    <xf numFmtId="0" fontId="10" fillId="0" borderId="6" xfId="0" applyFont="1" applyFill="1" applyBorder="1" applyAlignment="1">
      <alignment horizontal="center"/>
    </xf>
    <xf numFmtId="0" fontId="56" fillId="0" borderId="6" xfId="21" applyFont="1" applyFill="1" applyBorder="1" applyAlignment="1" applyProtection="1">
      <alignment horizontal="left" vertical="center" indent="1"/>
      <protection locked="0"/>
    </xf>
    <xf numFmtId="0" fontId="56" fillId="15" borderId="9" xfId="21" applyFont="1" applyFill="1" applyBorder="1" applyAlignment="1" applyProtection="1">
      <alignment horizontal="left" vertical="center" indent="1"/>
      <protection locked="0"/>
    </xf>
    <xf numFmtId="0" fontId="56" fillId="0" borderId="9" xfId="21" applyFont="1" applyFill="1" applyBorder="1" applyAlignment="1" applyProtection="1">
      <alignment horizontal="left" vertical="center" indent="1"/>
      <protection locked="0"/>
    </xf>
    <xf numFmtId="0" fontId="6" fillId="2" borderId="9" xfId="21" applyFont="1" applyFill="1" applyBorder="1" applyAlignment="1" applyProtection="1">
      <alignment horizontal="left" vertical="center" indent="1"/>
      <protection locked="0"/>
    </xf>
    <xf numFmtId="0" fontId="26" fillId="0" borderId="9" xfId="0" applyFont="1" applyFill="1" applyBorder="1" applyAlignment="1" applyProtection="1">
      <alignment horizontal="center" vertical="center"/>
      <protection locked="0"/>
    </xf>
    <xf numFmtId="0" fontId="56" fillId="4" borderId="9" xfId="21" applyFont="1" applyFill="1" applyBorder="1" applyAlignment="1" applyProtection="1">
      <alignment horizontal="left" vertical="center" indent="1"/>
      <protection locked="0"/>
    </xf>
    <xf numFmtId="0" fontId="14" fillId="10" borderId="6" xfId="0" applyFont="1" applyFill="1" applyBorder="1" applyAlignment="1">
      <alignment horizontal="center"/>
    </xf>
    <xf numFmtId="0" fontId="57" fillId="10" borderId="6" xfId="0" applyFont="1" applyFill="1" applyBorder="1" applyAlignment="1">
      <alignment horizontal="center"/>
    </xf>
    <xf numFmtId="1" fontId="16" fillId="0" borderId="6" xfId="0" applyNumberFormat="1" applyFont="1" applyBorder="1" applyAlignment="1">
      <alignment horizontal="center"/>
    </xf>
    <xf numFmtId="0" fontId="10" fillId="0" borderId="6" xfId="0" applyFont="1" applyBorder="1" applyAlignment="1" applyProtection="1">
      <alignment horizontal="left" indent="1"/>
      <protection locked="0"/>
    </xf>
    <xf numFmtId="172" fontId="57" fillId="0" borderId="6" xfId="0" applyNumberFormat="1" applyFont="1" applyBorder="1" applyAlignment="1" applyProtection="1">
      <alignment horizontal="right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172" fontId="57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10" fillId="0" borderId="11" xfId="0" applyNumberFormat="1" applyFont="1" applyFill="1" applyBorder="1" applyAlignment="1" applyProtection="1">
      <alignment horizontal="center" vertical="center" textRotation="180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9" xfId="21" applyFont="1" applyFill="1" applyBorder="1" applyAlignment="1" applyProtection="1">
      <alignment horizontal="left" vertical="center" indent="1"/>
      <protection locked="0"/>
    </xf>
    <xf numFmtId="0" fontId="6" fillId="0" borderId="15" xfId="21" applyFont="1" applyFill="1" applyBorder="1" applyAlignment="1" applyProtection="1">
      <alignment horizontal="left" vertical="center" indent="1"/>
      <protection locked="0"/>
    </xf>
    <xf numFmtId="1" fontId="0" fillId="0" borderId="15" xfId="0" applyNumberForma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1" fontId="32" fillId="4" borderId="13" xfId="0" applyNumberFormat="1" applyFont="1" applyFill="1" applyBorder="1" applyAlignment="1" applyProtection="1">
      <alignment horizontal="center"/>
      <protection locked="0"/>
    </xf>
    <xf numFmtId="0" fontId="6" fillId="2" borderId="13" xfId="21" applyFont="1" applyFill="1" applyBorder="1" applyAlignment="1" applyProtection="1">
      <alignment horizontal="left" vertical="center" indent="1"/>
      <protection locked="0"/>
    </xf>
    <xf numFmtId="1" fontId="16" fillId="0" borderId="13" xfId="0" applyNumberFormat="1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4" fillId="0" borderId="13" xfId="21" applyFont="1" applyFill="1" applyBorder="1" applyAlignment="1" applyProtection="1">
      <alignment horizontal="center" vertical="center"/>
      <protection locked="0"/>
    </xf>
    <xf numFmtId="0" fontId="10" fillId="8" borderId="13" xfId="21" applyFont="1" applyFill="1" applyBorder="1" applyAlignment="1" applyProtection="1">
      <alignment horizontal="center"/>
      <protection locked="0"/>
    </xf>
    <xf numFmtId="0" fontId="34" fillId="0" borderId="13" xfId="0" applyFont="1" applyFill="1" applyBorder="1" applyAlignment="1" applyProtection="1">
      <alignment horizontal="center"/>
      <protection locked="0"/>
    </xf>
    <xf numFmtId="1" fontId="6" fillId="2" borderId="13" xfId="0" applyNumberFormat="1" applyFont="1" applyFill="1" applyBorder="1" applyAlignment="1" applyProtection="1">
      <alignment horizontal="center"/>
      <protection locked="0"/>
    </xf>
    <xf numFmtId="1" fontId="14" fillId="0" borderId="14" xfId="0" applyNumberFormat="1" applyFont="1" applyFill="1" applyBorder="1" applyAlignment="1" applyProtection="1">
      <alignment horizontal="center"/>
      <protection locked="0"/>
    </xf>
    <xf numFmtId="1" fontId="16" fillId="0" borderId="14" xfId="0" applyNumberFormat="1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14" fillId="0" borderId="14" xfId="2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/>
      <protection locked="0"/>
    </xf>
    <xf numFmtId="1" fontId="6" fillId="2" borderId="14" xfId="0" applyNumberFormat="1" applyFont="1" applyFill="1" applyBorder="1" applyAlignment="1" applyProtection="1">
      <alignment horizontal="center"/>
      <protection locked="0"/>
    </xf>
    <xf numFmtId="1" fontId="14" fillId="5" borderId="13" xfId="0" applyNumberFormat="1" applyFont="1" applyFill="1" applyBorder="1" applyAlignment="1" applyProtection="1">
      <alignment/>
      <protection locked="0"/>
    </xf>
    <xf numFmtId="0" fontId="5" fillId="6" borderId="14" xfId="0" applyFont="1" applyFill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0" fontId="16" fillId="7" borderId="41" xfId="0" applyFont="1" applyFill="1" applyBorder="1" applyAlignment="1" applyProtection="1">
      <alignment/>
      <protection locked="0"/>
    </xf>
    <xf numFmtId="0" fontId="10" fillId="0" borderId="14" xfId="21" applyFont="1" applyFill="1" applyBorder="1" applyAlignment="1" applyProtection="1">
      <alignment horizontal="center"/>
      <protection locked="0"/>
    </xf>
    <xf numFmtId="1" fontId="10" fillId="0" borderId="14" xfId="0" applyNumberFormat="1" applyFont="1" applyFill="1" applyBorder="1" applyAlignment="1" applyProtection="1">
      <alignment horizontal="center"/>
      <protection locked="0"/>
    </xf>
    <xf numFmtId="1" fontId="32" fillId="2" borderId="13" xfId="0" applyNumberFormat="1" applyFont="1" applyFill="1" applyBorder="1" applyAlignment="1" applyProtection="1">
      <alignment horizontal="center"/>
      <protection locked="0"/>
    </xf>
    <xf numFmtId="1" fontId="32" fillId="2" borderId="18" xfId="0" applyNumberFormat="1" applyFont="1" applyFill="1" applyBorder="1" applyAlignment="1" applyProtection="1">
      <alignment horizontal="center"/>
      <protection locked="0"/>
    </xf>
    <xf numFmtId="1" fontId="32" fillId="2" borderId="11" xfId="0" applyNumberFormat="1" applyFont="1" applyFill="1" applyBorder="1" applyAlignment="1" applyProtection="1">
      <alignment horizontal="center"/>
      <protection locked="0"/>
    </xf>
    <xf numFmtId="0" fontId="6" fillId="0" borderId="11" xfId="21" applyFont="1" applyFill="1" applyBorder="1" applyAlignment="1" applyProtection="1">
      <alignment horizontal="left" vertical="center" indent="1"/>
      <protection locked="0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0" fillId="0" borderId="17" xfId="21" applyFont="1" applyFill="1" applyBorder="1" applyAlignment="1" applyProtection="1">
      <alignment horizontal="center"/>
      <protection locked="0"/>
    </xf>
    <xf numFmtId="1" fontId="16" fillId="0" borderId="17" xfId="0" applyNumberFormat="1" applyFont="1" applyFill="1" applyBorder="1" applyAlignment="1" applyProtection="1">
      <alignment horizontal="center"/>
      <protection locked="0"/>
    </xf>
    <xf numFmtId="0" fontId="16" fillId="0" borderId="17" xfId="0" applyFont="1" applyBorder="1" applyAlignment="1" applyProtection="1">
      <alignment/>
      <protection locked="0"/>
    </xf>
    <xf numFmtId="172" fontId="0" fillId="0" borderId="11" xfId="0" applyNumberFormat="1" applyBorder="1" applyAlignment="1" applyProtection="1">
      <alignment/>
      <protection locked="0"/>
    </xf>
    <xf numFmtId="0" fontId="10" fillId="16" borderId="9" xfId="0" applyFont="1" applyFill="1" applyBorder="1" applyAlignment="1" applyProtection="1">
      <alignment/>
      <protection locked="0"/>
    </xf>
    <xf numFmtId="1" fontId="31" fillId="3" borderId="9" xfId="0" applyNumberFormat="1" applyFont="1" applyFill="1" applyBorder="1" applyAlignment="1" applyProtection="1">
      <alignment horizontal="center"/>
      <protection locked="0"/>
    </xf>
    <xf numFmtId="0" fontId="23" fillId="0" borderId="37" xfId="21" applyFont="1" applyFill="1" applyBorder="1" applyAlignment="1" applyProtection="1">
      <alignment horizontal="left" vertical="center" indent="1"/>
      <protection locked="0"/>
    </xf>
    <xf numFmtId="0" fontId="15" fillId="0" borderId="9" xfId="21" applyFont="1" applyFill="1" applyBorder="1" applyAlignment="1" applyProtection="1">
      <alignment horizontal="left" vertical="center" indent="1"/>
      <protection locked="0"/>
    </xf>
    <xf numFmtId="0" fontId="15" fillId="0" borderId="6" xfId="21" applyFont="1" applyFill="1" applyBorder="1" applyAlignment="1" applyProtection="1">
      <alignment horizontal="left" vertical="center" indent="1"/>
      <protection locked="0"/>
    </xf>
    <xf numFmtId="0" fontId="6" fillId="0" borderId="37" xfId="21" applyFont="1" applyFill="1" applyBorder="1" applyAlignment="1" applyProtection="1">
      <alignment horizontal="left" vertical="center" indent="1"/>
      <protection locked="0"/>
    </xf>
    <xf numFmtId="0" fontId="46" fillId="0" borderId="9" xfId="21" applyFont="1" applyFill="1" applyBorder="1" applyAlignment="1" applyProtection="1">
      <alignment horizontal="left" vertical="center" indent="1"/>
      <protection locked="0"/>
    </xf>
    <xf numFmtId="0" fontId="46" fillId="0" borderId="6" xfId="21" applyFont="1" applyFill="1" applyBorder="1" applyAlignment="1" applyProtection="1">
      <alignment horizontal="left" vertical="center" indent="1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0" fontId="58" fillId="0" borderId="9" xfId="0" applyFont="1" applyFill="1" applyBorder="1" applyAlignment="1" applyProtection="1">
      <alignment horizontal="center" vertical="center"/>
      <protection locked="0"/>
    </xf>
    <xf numFmtId="1" fontId="5" fillId="4" borderId="13" xfId="0" applyNumberFormat="1" applyFont="1" applyFill="1" applyBorder="1" applyAlignment="1" applyProtection="1">
      <alignment horizontal="center"/>
      <protection locked="0"/>
    </xf>
    <xf numFmtId="0" fontId="58" fillId="0" borderId="14" xfId="0" applyFont="1" applyFill="1" applyBorder="1" applyAlignment="1" applyProtection="1">
      <alignment horizontal="center" vertical="center"/>
      <protection locked="0"/>
    </xf>
    <xf numFmtId="1" fontId="10" fillId="9" borderId="14" xfId="0" applyNumberFormat="1" applyFont="1" applyFill="1" applyBorder="1" applyAlignment="1" applyProtection="1">
      <alignment horizontal="center"/>
      <protection locked="0"/>
    </xf>
    <xf numFmtId="1" fontId="59" fillId="3" borderId="9" xfId="0" applyNumberFormat="1" applyFont="1" applyFill="1" applyBorder="1" applyAlignment="1" applyProtection="1">
      <alignment horizontal="center"/>
      <protection locked="0"/>
    </xf>
    <xf numFmtId="1" fontId="32" fillId="10" borderId="11" xfId="0" applyNumberFormat="1" applyFont="1" applyFill="1" applyBorder="1" applyAlignment="1" applyProtection="1">
      <alignment horizontal="center"/>
      <protection locked="0"/>
    </xf>
    <xf numFmtId="0" fontId="15" fillId="0" borderId="11" xfId="21" applyFont="1" applyFill="1" applyBorder="1" applyAlignment="1" applyProtection="1">
      <alignment horizontal="left" vertical="center" indent="1"/>
      <protection locked="0"/>
    </xf>
    <xf numFmtId="0" fontId="10" fillId="16" borderId="17" xfId="0" applyFont="1" applyFill="1" applyBorder="1" applyAlignment="1" applyProtection="1">
      <alignment/>
      <protection locked="0"/>
    </xf>
    <xf numFmtId="1" fontId="59" fillId="3" borderId="17" xfId="0" applyNumberFormat="1" applyFont="1" applyFill="1" applyBorder="1" applyAlignment="1" applyProtection="1">
      <alignment horizontal="center"/>
      <protection locked="0"/>
    </xf>
    <xf numFmtId="0" fontId="60" fillId="0" borderId="6" xfId="21" applyFont="1" applyFill="1" applyBorder="1" applyAlignment="1" applyProtection="1">
      <alignment horizontal="left" vertical="center" indent="1"/>
      <protection locked="0"/>
    </xf>
    <xf numFmtId="1" fontId="61" fillId="2" borderId="9" xfId="0" applyNumberFormat="1" applyFont="1" applyFill="1" applyBorder="1" applyAlignment="1" applyProtection="1">
      <alignment horizontal="center"/>
      <protection locked="0"/>
    </xf>
    <xf numFmtId="0" fontId="36" fillId="0" borderId="0" xfId="0" applyFont="1" applyFill="1" applyBorder="1" applyAlignment="1">
      <alignment horizontal="center"/>
    </xf>
    <xf numFmtId="1" fontId="14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2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horizontal="left"/>
    </xf>
    <xf numFmtId="0" fontId="18" fillId="3" borderId="0" xfId="0" applyFont="1" applyFill="1" applyBorder="1" applyAlignment="1">
      <alignment horizontal="center"/>
    </xf>
    <xf numFmtId="1" fontId="14" fillId="0" borderId="42" xfId="0" applyNumberFormat="1" applyFont="1" applyFill="1" applyBorder="1" applyAlignment="1" applyProtection="1">
      <alignment horizontal="center"/>
      <protection locked="0"/>
    </xf>
    <xf numFmtId="0" fontId="6" fillId="0" borderId="43" xfId="21" applyFont="1" applyFill="1" applyBorder="1" applyAlignment="1" applyProtection="1">
      <alignment horizontal="left" vertical="center" indent="1"/>
      <protection locked="0"/>
    </xf>
    <xf numFmtId="1" fontId="21" fillId="0" borderId="15" xfId="0" applyNumberFormat="1" applyFont="1" applyFill="1" applyBorder="1" applyAlignment="1" applyProtection="1">
      <alignment horizontal="center"/>
      <protection locked="0"/>
    </xf>
    <xf numFmtId="1" fontId="4" fillId="0" borderId="15" xfId="0" applyNumberFormat="1" applyFont="1" applyFill="1" applyBorder="1" applyAlignment="1" applyProtection="1">
      <alignment horizontal="center"/>
      <protection locked="0"/>
    </xf>
    <xf numFmtId="1" fontId="5" fillId="2" borderId="18" xfId="0" applyNumberFormat="1" applyFont="1" applyFill="1" applyBorder="1" applyAlignment="1" applyProtection="1">
      <alignment horizontal="center"/>
      <protection locked="0"/>
    </xf>
    <xf numFmtId="1" fontId="5" fillId="2" borderId="13" xfId="0" applyNumberFormat="1" applyFont="1" applyFill="1" applyBorder="1" applyAlignment="1" applyProtection="1">
      <alignment horizontal="center"/>
      <protection locked="0"/>
    </xf>
    <xf numFmtId="0" fontId="6" fillId="4" borderId="13" xfId="21" applyFont="1" applyFill="1" applyBorder="1" applyAlignment="1" applyProtection="1">
      <alignment horizontal="left" vertical="center" indent="1"/>
      <protection locked="0"/>
    </xf>
    <xf numFmtId="1" fontId="5" fillId="2" borderId="9" xfId="21" applyNumberFormat="1" applyFont="1" applyFill="1" applyBorder="1" applyAlignment="1" applyProtection="1">
      <alignment horizontal="center"/>
      <protection locked="0"/>
    </xf>
    <xf numFmtId="0" fontId="10" fillId="8" borderId="14" xfId="21" applyFont="1" applyFill="1" applyBorder="1" applyAlignment="1" applyProtection="1">
      <alignment horizontal="center"/>
      <protection locked="0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1" fontId="5" fillId="2" borderId="6" xfId="21" applyNumberFormat="1" applyFont="1" applyFill="1" applyBorder="1" applyAlignment="1" applyProtection="1">
      <alignment horizontal="center"/>
      <protection locked="0"/>
    </xf>
    <xf numFmtId="1" fontId="32" fillId="0" borderId="6" xfId="0" applyNumberFormat="1" applyFont="1" applyFill="1" applyBorder="1" applyAlignment="1" applyProtection="1">
      <alignment horizontal="center"/>
      <protection locked="0"/>
    </xf>
    <xf numFmtId="0" fontId="16" fillId="0" borderId="9" xfId="0" applyFont="1" applyFill="1" applyBorder="1" applyAlignment="1" applyProtection="1">
      <alignment/>
      <protection locked="0"/>
    </xf>
    <xf numFmtId="0" fontId="14" fillId="10" borderId="9" xfId="0" applyFont="1" applyFill="1" applyBorder="1" applyAlignment="1">
      <alignment horizontal="center"/>
    </xf>
    <xf numFmtId="0" fontId="14" fillId="0" borderId="3" xfId="0" applyFont="1" applyFill="1" applyBorder="1" applyAlignment="1" applyProtection="1">
      <alignment horizontal="center" vertical="center"/>
      <protection locked="0"/>
    </xf>
    <xf numFmtId="0" fontId="14" fillId="0" borderId="3" xfId="0" applyFont="1" applyFill="1" applyBorder="1" applyAlignment="1">
      <alignment horizontal="center"/>
    </xf>
    <xf numFmtId="0" fontId="5" fillId="10" borderId="6" xfId="0" applyFont="1" applyFill="1" applyBorder="1" applyAlignment="1">
      <alignment horizontal="center"/>
    </xf>
    <xf numFmtId="0" fontId="24" fillId="0" borderId="10" xfId="0" applyFont="1" applyBorder="1" applyAlignment="1">
      <alignment/>
    </xf>
    <xf numFmtId="1" fontId="0" fillId="0" borderId="11" xfId="0" applyNumberForma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4" fillId="0" borderId="11" xfId="0" applyFont="1" applyBorder="1" applyAlignment="1">
      <alignment horizontal="left"/>
    </xf>
    <xf numFmtId="0" fontId="0" fillId="0" borderId="25" xfId="0" applyBorder="1" applyAlignment="1">
      <alignment horizontal="center"/>
    </xf>
    <xf numFmtId="1" fontId="21" fillId="0" borderId="9" xfId="0" applyNumberFormat="1" applyFont="1" applyFill="1" applyBorder="1" applyAlignment="1" applyProtection="1">
      <alignment horizontal="center"/>
      <protection locked="0"/>
    </xf>
    <xf numFmtId="1" fontId="4" fillId="0" borderId="9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Alignment="1">
      <alignment horizontal="center"/>
    </xf>
    <xf numFmtId="1" fontId="4" fillId="3" borderId="0" xfId="0" applyNumberFormat="1" applyFont="1" applyFill="1" applyBorder="1" applyAlignment="1" applyProtection="1">
      <alignment horizontal="center"/>
      <protection locked="0"/>
    </xf>
    <xf numFmtId="0" fontId="17" fillId="3" borderId="13" xfId="21" applyFont="1" applyFill="1" applyBorder="1" applyAlignment="1" applyProtection="1">
      <alignment horizontal="center" vertical="center"/>
      <protection locked="0"/>
    </xf>
    <xf numFmtId="1" fontId="32" fillId="4" borderId="9" xfId="0" applyNumberFormat="1" applyFont="1" applyFill="1" applyBorder="1" applyAlignment="1" applyProtection="1">
      <alignment horizontal="center"/>
      <protection locked="0"/>
    </xf>
    <xf numFmtId="1" fontId="32" fillId="0" borderId="11" xfId="0" applyNumberFormat="1" applyFont="1" applyFill="1" applyBorder="1" applyAlignment="1" applyProtection="1">
      <alignment horizontal="center"/>
      <protection locked="0"/>
    </xf>
    <xf numFmtId="1" fontId="5" fillId="0" borderId="11" xfId="0" applyNumberFormat="1" applyFont="1" applyFill="1" applyBorder="1" applyAlignment="1" applyProtection="1">
      <alignment horizontal="center"/>
      <protection locked="0"/>
    </xf>
    <xf numFmtId="1" fontId="32" fillId="0" borderId="9" xfId="0" applyNumberFormat="1" applyFont="1" applyFill="1" applyBorder="1" applyAlignment="1" applyProtection="1">
      <alignment horizontal="center"/>
      <protection locked="0"/>
    </xf>
    <xf numFmtId="1" fontId="38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5" fillId="0" borderId="15" xfId="21" applyFont="1" applyFill="1" applyBorder="1" applyAlignment="1" applyProtection="1">
      <alignment horizontal="left" vertical="center" indent="1"/>
      <protection locked="0"/>
    </xf>
    <xf numFmtId="1" fontId="26" fillId="0" borderId="20" xfId="21" applyNumberFormat="1" applyFont="1" applyFill="1" applyBorder="1" applyAlignment="1" applyProtection="1">
      <alignment horizontal="center"/>
      <protection locked="0"/>
    </xf>
    <xf numFmtId="1" fontId="0" fillId="0" borderId="20" xfId="0" applyNumberFormat="1" applyFill="1" applyBorder="1" applyAlignment="1" applyProtection="1">
      <alignment horizontal="center"/>
      <protection locked="0"/>
    </xf>
    <xf numFmtId="0" fontId="16" fillId="0" borderId="20" xfId="0" applyFont="1" applyFill="1" applyBorder="1" applyAlignment="1" applyProtection="1">
      <alignment horizontal="center"/>
      <protection locked="0"/>
    </xf>
    <xf numFmtId="1" fontId="5" fillId="2" borderId="20" xfId="0" applyNumberFormat="1" applyFont="1" applyFill="1" applyBorder="1" applyAlignment="1" applyProtection="1">
      <alignment horizontal="center"/>
      <protection locked="0"/>
    </xf>
    <xf numFmtId="1" fontId="4" fillId="0" borderId="20" xfId="0" applyNumberFormat="1" applyFont="1" applyBorder="1" applyAlignment="1" applyProtection="1">
      <alignment horizontal="center"/>
      <protection locked="0"/>
    </xf>
    <xf numFmtId="0" fontId="5" fillId="4" borderId="13" xfId="21" applyFont="1" applyFill="1" applyBorder="1" applyAlignment="1" applyProtection="1">
      <alignment horizontal="left" vertical="center" indent="1"/>
      <protection locked="0"/>
    </xf>
    <xf numFmtId="0" fontId="14" fillId="0" borderId="44" xfId="0" applyFont="1" applyFill="1" applyBorder="1" applyAlignment="1" applyProtection="1">
      <alignment horizontal="center" vertical="center"/>
      <protection locked="0"/>
    </xf>
    <xf numFmtId="0" fontId="15" fillId="0" borderId="45" xfId="21" applyFont="1" applyFill="1" applyBorder="1" applyAlignment="1" applyProtection="1">
      <alignment horizontal="center" vertical="center"/>
      <protection locked="0"/>
    </xf>
    <xf numFmtId="0" fontId="14" fillId="0" borderId="46" xfId="21" applyFont="1" applyFill="1" applyBorder="1" applyAlignment="1" applyProtection="1">
      <alignment horizontal="center" vertical="center"/>
      <protection locked="0"/>
    </xf>
    <xf numFmtId="0" fontId="5" fillId="0" borderId="11" xfId="21" applyFont="1" applyFill="1" applyBorder="1" applyAlignment="1" applyProtection="1">
      <alignment horizontal="left" vertical="center" indent="1"/>
      <protection locked="0"/>
    </xf>
    <xf numFmtId="0" fontId="5" fillId="10" borderId="8" xfId="21" applyFont="1" applyFill="1" applyBorder="1" applyAlignment="1" applyProtection="1">
      <alignment horizontal="left" vertical="center" indent="1"/>
      <protection locked="0"/>
    </xf>
    <xf numFmtId="0" fontId="63" fillId="0" borderId="0" xfId="0" applyFont="1" applyAlignment="1">
      <alignment horizontal="left"/>
    </xf>
    <xf numFmtId="0" fontId="6" fillId="0" borderId="13" xfId="21" applyFont="1" applyFill="1" applyBorder="1" applyAlignment="1" applyProtection="1">
      <alignment horizontal="left" vertical="center" indent="1"/>
      <protection locked="0"/>
    </xf>
    <xf numFmtId="0" fontId="23" fillId="4" borderId="6" xfId="21" applyFont="1" applyFill="1" applyBorder="1" applyAlignment="1" applyProtection="1">
      <alignment horizontal="left" vertical="center" indent="1"/>
      <protection locked="0"/>
    </xf>
    <xf numFmtId="0" fontId="23" fillId="0" borderId="11" xfId="21" applyFont="1" applyFill="1" applyBorder="1" applyAlignment="1" applyProtection="1">
      <alignment horizontal="left" vertical="center" indent="1"/>
      <protection locked="0"/>
    </xf>
    <xf numFmtId="0" fontId="40" fillId="4" borderId="6" xfId="21" applyFont="1" applyFill="1" applyBorder="1" applyAlignment="1" applyProtection="1">
      <alignment horizontal="left" vertical="center" indent="1"/>
      <protection locked="0"/>
    </xf>
    <xf numFmtId="0" fontId="41" fillId="4" borderId="13" xfId="21" applyFont="1" applyFill="1" applyBorder="1" applyAlignment="1" applyProtection="1">
      <alignment horizontal="left" vertical="center" indent="1"/>
      <protection locked="0"/>
    </xf>
    <xf numFmtId="0" fontId="15" fillId="0" borderId="13" xfId="0" applyFont="1" applyFill="1" applyBorder="1" applyAlignment="1" applyProtection="1">
      <alignment horizontal="center" vertical="center"/>
      <protection locked="0"/>
    </xf>
    <xf numFmtId="0" fontId="33" fillId="0" borderId="14" xfId="21" applyFont="1" applyFill="1" applyBorder="1" applyAlignment="1" applyProtection="1">
      <alignment horizontal="center" vertical="center"/>
      <protection locked="0"/>
    </xf>
    <xf numFmtId="1" fontId="0" fillId="0" borderId="6" xfId="0" applyNumberFormat="1" applyFont="1" applyFill="1" applyBorder="1" applyAlignment="1" applyProtection="1">
      <alignment horizontal="center"/>
      <protection locked="0"/>
    </xf>
    <xf numFmtId="1" fontId="0" fillId="0" borderId="16" xfId="0" applyNumberFormat="1" applyFont="1" applyFill="1" applyBorder="1" applyAlignment="1" applyProtection="1">
      <alignment horizontal="center"/>
      <protection locked="0"/>
    </xf>
    <xf numFmtId="0" fontId="16" fillId="0" borderId="16" xfId="0" applyFont="1" applyFill="1" applyBorder="1" applyAlignment="1" applyProtection="1">
      <alignment horizontal="center"/>
      <protection locked="0"/>
    </xf>
    <xf numFmtId="1" fontId="0" fillId="0" borderId="9" xfId="0" applyNumberFormat="1" applyFont="1" applyFill="1" applyBorder="1" applyAlignment="1">
      <alignment horizontal="center"/>
    </xf>
    <xf numFmtId="1" fontId="0" fillId="0" borderId="16" xfId="0" applyNumberFormat="1" applyFill="1" applyBorder="1" applyAlignment="1" applyProtection="1">
      <alignment horizontal="center"/>
      <protection locked="0"/>
    </xf>
    <xf numFmtId="1" fontId="32" fillId="0" borderId="31" xfId="0" applyNumberFormat="1" applyFont="1" applyFill="1" applyBorder="1" applyAlignment="1" applyProtection="1">
      <alignment horizontal="center"/>
      <protection locked="0"/>
    </xf>
    <xf numFmtId="1" fontId="14" fillId="0" borderId="31" xfId="0" applyNumberFormat="1" applyFont="1" applyFill="1" applyBorder="1" applyAlignment="1" applyProtection="1">
      <alignment horizontal="center"/>
      <protection locked="0"/>
    </xf>
    <xf numFmtId="0" fontId="23" fillId="0" borderId="31" xfId="21" applyFont="1" applyFill="1" applyBorder="1" applyAlignment="1" applyProtection="1">
      <alignment horizontal="left" vertical="center" indent="1"/>
      <protection locked="0"/>
    </xf>
    <xf numFmtId="0" fontId="14" fillId="0" borderId="31" xfId="0" applyFont="1" applyFill="1" applyBorder="1" applyAlignment="1" applyProtection="1">
      <alignment horizontal="center" vertical="center"/>
      <protection locked="0"/>
    </xf>
    <xf numFmtId="0" fontId="34" fillId="0" borderId="31" xfId="0" applyFont="1" applyFill="1" applyBorder="1" applyAlignment="1" applyProtection="1">
      <alignment horizontal="center"/>
      <protection locked="0"/>
    </xf>
    <xf numFmtId="1" fontId="6" fillId="2" borderId="31" xfId="0" applyNumberFormat="1" applyFont="1" applyFill="1" applyBorder="1" applyAlignment="1" applyProtection="1">
      <alignment horizontal="center"/>
      <protection locked="0"/>
    </xf>
    <xf numFmtId="0" fontId="5" fillId="6" borderId="31" xfId="0" applyFont="1" applyFill="1" applyBorder="1" applyAlignment="1" applyProtection="1">
      <alignment/>
      <protection locked="0"/>
    </xf>
    <xf numFmtId="0" fontId="9" fillId="0" borderId="31" xfId="0" applyFont="1" applyBorder="1" applyAlignment="1" applyProtection="1">
      <alignment/>
      <protection locked="0"/>
    </xf>
    <xf numFmtId="0" fontId="10" fillId="0" borderId="31" xfId="21" applyFont="1" applyFill="1" applyBorder="1" applyAlignment="1" applyProtection="1">
      <alignment horizontal="center"/>
      <protection locked="0"/>
    </xf>
    <xf numFmtId="1" fontId="10" fillId="0" borderId="31" xfId="0" applyNumberFormat="1" applyFont="1" applyFill="1" applyBorder="1" applyAlignment="1" applyProtection="1">
      <alignment horizontal="center"/>
      <protection locked="0"/>
    </xf>
    <xf numFmtId="0" fontId="10" fillId="0" borderId="31" xfId="0" applyFont="1" applyFill="1" applyBorder="1" applyAlignment="1" applyProtection="1">
      <alignment/>
      <protection locked="0"/>
    </xf>
    <xf numFmtId="1" fontId="16" fillId="0" borderId="31" xfId="0" applyNumberFormat="1" applyFont="1" applyFill="1" applyBorder="1" applyAlignment="1" applyProtection="1">
      <alignment horizontal="center"/>
      <protection locked="0"/>
    </xf>
    <xf numFmtId="0" fontId="16" fillId="0" borderId="31" xfId="0" applyFont="1" applyBorder="1" applyAlignment="1" applyProtection="1">
      <alignment/>
      <protection locked="0"/>
    </xf>
    <xf numFmtId="172" fontId="0" fillId="0" borderId="31" xfId="0" applyNumberFormat="1" applyBorder="1" applyAlignment="1" applyProtection="1">
      <alignment/>
      <protection locked="0"/>
    </xf>
    <xf numFmtId="0" fontId="16" fillId="7" borderId="6" xfId="0" applyFont="1" applyFill="1" applyBorder="1" applyAlignment="1" applyProtection="1">
      <alignment/>
      <protection locked="0"/>
    </xf>
    <xf numFmtId="0" fontId="10" fillId="16" borderId="6" xfId="0" applyFont="1" applyFill="1" applyBorder="1" applyAlignment="1" applyProtection="1">
      <alignment/>
      <protection locked="0"/>
    </xf>
    <xf numFmtId="1" fontId="10" fillId="9" borderId="17" xfId="0" applyNumberFormat="1" applyFont="1" applyFill="1" applyBorder="1" applyAlignment="1" applyProtection="1">
      <alignment horizontal="center"/>
      <protection locked="0"/>
    </xf>
    <xf numFmtId="0" fontId="10" fillId="17" borderId="9" xfId="0" applyFont="1" applyFill="1" applyBorder="1" applyAlignment="1" applyProtection="1">
      <alignment/>
      <protection locked="0"/>
    </xf>
    <xf numFmtId="0" fontId="5" fillId="0" borderId="13" xfId="21" applyFont="1" applyFill="1" applyBorder="1" applyAlignment="1" applyProtection="1">
      <alignment horizontal="center" vertical="center"/>
      <protection locked="0"/>
    </xf>
    <xf numFmtId="0" fontId="5" fillId="0" borderId="17" xfId="21" applyFont="1" applyFill="1" applyBorder="1" applyAlignment="1" applyProtection="1">
      <alignment horizontal="center" vertical="center"/>
      <protection locked="0"/>
    </xf>
    <xf numFmtId="1" fontId="13" fillId="18" borderId="9" xfId="0" applyNumberFormat="1" applyFont="1" applyFill="1" applyBorder="1" applyAlignment="1" applyProtection="1">
      <alignment horizontal="center"/>
      <protection locked="0"/>
    </xf>
    <xf numFmtId="1" fontId="13" fillId="18" borderId="6" xfId="0" applyNumberFormat="1" applyFont="1" applyFill="1" applyBorder="1" applyAlignment="1" applyProtection="1">
      <alignment horizontal="center"/>
      <protection locked="0"/>
    </xf>
    <xf numFmtId="1" fontId="13" fillId="18" borderId="6" xfId="21" applyNumberFormat="1" applyFont="1" applyFill="1" applyBorder="1" applyAlignment="1" applyProtection="1">
      <alignment horizontal="center"/>
      <protection locked="0"/>
    </xf>
    <xf numFmtId="1" fontId="13" fillId="18" borderId="9" xfId="21" applyNumberFormat="1" applyFont="1" applyFill="1" applyBorder="1" applyAlignment="1" applyProtection="1">
      <alignment horizontal="center"/>
      <protection locked="0"/>
    </xf>
    <xf numFmtId="0" fontId="15" fillId="0" borderId="13" xfId="21" applyFont="1" applyFill="1" applyBorder="1" applyAlignment="1" applyProtection="1">
      <alignment horizontal="left" vertical="center" indent="1"/>
      <protection locked="0"/>
    </xf>
    <xf numFmtId="0" fontId="6" fillId="2" borderId="11" xfId="21" applyFont="1" applyFill="1" applyBorder="1" applyAlignment="1" applyProtection="1">
      <alignment horizontal="left" vertical="center" indent="1"/>
      <protection locked="0"/>
    </xf>
    <xf numFmtId="0" fontId="6" fillId="2" borderId="6" xfId="21" applyFont="1" applyFill="1" applyBorder="1" applyAlignment="1" applyProtection="1">
      <alignment horizontal="left" vertical="center" indent="1"/>
      <protection locked="0"/>
    </xf>
    <xf numFmtId="0" fontId="43" fillId="0" borderId="0" xfId="0" applyFont="1" applyFill="1" applyBorder="1" applyAlignment="1">
      <alignment horizontal="center"/>
    </xf>
    <xf numFmtId="1" fontId="64" fillId="3" borderId="0" xfId="0" applyNumberFormat="1" applyFont="1" applyFill="1" applyBorder="1" applyAlignment="1" applyProtection="1">
      <alignment horizontal="center"/>
      <protection locked="0"/>
    </xf>
    <xf numFmtId="0" fontId="64" fillId="3" borderId="0" xfId="0" applyFont="1" applyFill="1" applyAlignment="1">
      <alignment horizontal="center"/>
    </xf>
    <xf numFmtId="0" fontId="23" fillId="2" borderId="9" xfId="21" applyFont="1" applyFill="1" applyBorder="1" applyAlignment="1" applyProtection="1">
      <alignment horizontal="left" vertical="center" indent="1"/>
      <protection locked="0"/>
    </xf>
    <xf numFmtId="1" fontId="10" fillId="10" borderId="9" xfId="0" applyNumberFormat="1" applyFont="1" applyFill="1" applyBorder="1" applyAlignment="1" applyProtection="1">
      <alignment horizontal="center"/>
      <protection locked="0"/>
    </xf>
    <xf numFmtId="0" fontId="10" fillId="10" borderId="9" xfId="0" applyFont="1" applyFill="1" applyBorder="1" applyAlignment="1" applyProtection="1">
      <alignment/>
      <protection locked="0"/>
    </xf>
    <xf numFmtId="0" fontId="6" fillId="16" borderId="6" xfId="21" applyFont="1" applyFill="1" applyBorder="1" applyAlignment="1" applyProtection="1">
      <alignment horizontal="left" vertical="center" indent="1"/>
      <protection locked="0"/>
    </xf>
    <xf numFmtId="0" fontId="0" fillId="0" borderId="0" xfId="0" applyFont="1" applyFill="1" applyAlignment="1">
      <alignment/>
    </xf>
    <xf numFmtId="1" fontId="10" fillId="0" borderId="9" xfId="0" applyNumberFormat="1" applyFont="1" applyFill="1" applyBorder="1" applyAlignment="1" applyProtection="1">
      <alignment horizontal="center" vertical="center"/>
      <protection locked="0"/>
    </xf>
    <xf numFmtId="1" fontId="10" fillId="0" borderId="6" xfId="0" applyNumberFormat="1" applyFont="1" applyFill="1" applyBorder="1" applyAlignment="1" applyProtection="1">
      <alignment horizontal="center" vertical="center"/>
      <protection locked="0"/>
    </xf>
    <xf numFmtId="1" fontId="16" fillId="0" borderId="6" xfId="0" applyNumberFormat="1" applyFont="1" applyFill="1" applyBorder="1" applyAlignment="1">
      <alignment horizontal="center"/>
    </xf>
    <xf numFmtId="1" fontId="24" fillId="0" borderId="6" xfId="0" applyNumberFormat="1" applyFont="1" applyFill="1" applyBorder="1" applyAlignment="1" applyProtection="1">
      <alignment horizontal="center" vertical="center"/>
      <protection locked="0"/>
    </xf>
    <xf numFmtId="1" fontId="10" fillId="0" borderId="15" xfId="0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 applyAlignment="1">
      <alignment horizontal="center"/>
    </xf>
    <xf numFmtId="0" fontId="65" fillId="0" borderId="0" xfId="0" applyFont="1" applyFill="1" applyBorder="1" applyAlignment="1">
      <alignment horizontal="center"/>
    </xf>
    <xf numFmtId="1" fontId="16" fillId="0" borderId="9" xfId="0" applyNumberFormat="1" applyFont="1" applyFill="1" applyBorder="1" applyAlignment="1">
      <alignment horizontal="center"/>
    </xf>
    <xf numFmtId="0" fontId="66" fillId="0" borderId="0" xfId="0" applyFont="1" applyAlignment="1">
      <alignment horizontal="center"/>
    </xf>
    <xf numFmtId="0" fontId="6" fillId="0" borderId="6" xfId="0" applyFont="1" applyFill="1" applyBorder="1" applyAlignment="1" applyProtection="1">
      <alignment horizontal="left" vertical="center" indent="1"/>
      <protection locked="0"/>
    </xf>
    <xf numFmtId="1" fontId="26" fillId="0" borderId="11" xfId="21" applyNumberFormat="1" applyFont="1" applyFill="1" applyBorder="1" applyAlignment="1" applyProtection="1">
      <alignment horizontal="center"/>
      <protection locked="0"/>
    </xf>
    <xf numFmtId="0" fontId="5" fillId="2" borderId="11" xfId="0" applyNumberFormat="1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left" vertical="center" indent="1"/>
      <protection locked="0"/>
    </xf>
    <xf numFmtId="49" fontId="14" fillId="19" borderId="9" xfId="0" applyNumberFormat="1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left" vertical="center" indent="1"/>
      <protection locked="0"/>
    </xf>
    <xf numFmtId="49" fontId="14" fillId="0" borderId="9" xfId="0" applyNumberFormat="1" applyFont="1" applyFill="1" applyBorder="1" applyAlignment="1" applyProtection="1">
      <alignment horizontal="center"/>
      <protection locked="0"/>
    </xf>
    <xf numFmtId="0" fontId="14" fillId="0" borderId="6" xfId="0" applyFont="1" applyFill="1" applyBorder="1" applyAlignment="1" applyProtection="1">
      <alignment horizontal="left" vertical="center" indent="1"/>
      <protection locked="0"/>
    </xf>
    <xf numFmtId="0" fontId="26" fillId="0" borderId="9" xfId="0" applyFont="1" applyFill="1" applyBorder="1" applyAlignment="1" applyProtection="1">
      <alignment horizontal="left" vertical="center" indent="1"/>
      <protection locked="0"/>
    </xf>
    <xf numFmtId="0" fontId="5" fillId="4" borderId="6" xfId="21" applyFont="1" applyFill="1" applyBorder="1" applyAlignment="1" applyProtection="1">
      <alignment horizontal="left" vertical="center" indent="1"/>
      <protection locked="0"/>
    </xf>
    <xf numFmtId="0" fontId="5" fillId="4" borderId="6" xfId="0" applyFont="1" applyFill="1" applyBorder="1" applyAlignment="1" applyProtection="1">
      <alignment horizontal="left" vertical="center" indent="1"/>
      <protection locked="0"/>
    </xf>
    <xf numFmtId="0" fontId="26" fillId="0" borderId="6" xfId="0" applyFont="1" applyFill="1" applyBorder="1" applyAlignment="1" applyProtection="1">
      <alignment horizontal="left" vertical="center" indent="1"/>
      <protection locked="0"/>
    </xf>
    <xf numFmtId="0" fontId="5" fillId="4" borderId="9" xfId="0" applyFont="1" applyFill="1" applyBorder="1" applyAlignment="1" applyProtection="1">
      <alignment horizontal="left" vertical="center" indent="1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left" vertical="center" indent="1"/>
      <protection locked="0"/>
    </xf>
    <xf numFmtId="0" fontId="67" fillId="3" borderId="9" xfId="21" applyFont="1" applyFill="1" applyBorder="1" applyAlignment="1" applyProtection="1">
      <alignment horizontal="left" vertical="center" indent="1"/>
      <protection locked="0"/>
    </xf>
    <xf numFmtId="0" fontId="15" fillId="0" borderId="15" xfId="21" applyFont="1" applyFill="1" applyBorder="1" applyAlignment="1" applyProtection="1">
      <alignment horizontal="left" vertical="center" indent="1"/>
      <protection locked="0"/>
    </xf>
    <xf numFmtId="1" fontId="13" fillId="3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" fontId="13" fillId="3" borderId="37" xfId="21" applyNumberFormat="1" applyFont="1" applyFill="1" applyBorder="1" applyAlignment="1" applyProtection="1">
      <alignment horizontal="center"/>
      <protection locked="0"/>
    </xf>
    <xf numFmtId="0" fontId="57" fillId="19" borderId="0" xfId="0" applyFont="1" applyFill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0" fillId="19" borderId="0" xfId="0" applyNumberFormat="1" applyFont="1" applyFill="1" applyBorder="1" applyAlignment="1" applyProtection="1">
      <alignment horizontal="left"/>
      <protection locked="0"/>
    </xf>
    <xf numFmtId="172" fontId="0" fillId="19" borderId="0" xfId="0" applyNumberFormat="1" applyFont="1" applyFill="1" applyAlignment="1" applyProtection="1">
      <alignment horizontal="left"/>
      <protection locked="0"/>
    </xf>
    <xf numFmtId="1" fontId="0" fillId="19" borderId="0" xfId="0" applyNumberFormat="1" applyFont="1" applyFill="1" applyAlignment="1" applyProtection="1">
      <alignment horizontal="center"/>
      <protection locked="0"/>
    </xf>
    <xf numFmtId="0" fontId="16" fillId="19" borderId="0" xfId="0" applyFont="1" applyFill="1" applyAlignment="1" applyProtection="1">
      <alignment horizontal="left" vertical="center" indent="1"/>
      <protection locked="0"/>
    </xf>
    <xf numFmtId="0" fontId="0" fillId="19" borderId="0" xfId="0" applyFont="1" applyFill="1" applyAlignment="1" applyProtection="1">
      <alignment horizontal="left" vertical="center" indent="1"/>
      <protection locked="0"/>
    </xf>
    <xf numFmtId="0" fontId="24" fillId="0" borderId="0" xfId="0" applyFont="1" applyBorder="1" applyAlignment="1" applyProtection="1">
      <alignment vertical="center"/>
      <protection locked="0"/>
    </xf>
    <xf numFmtId="1" fontId="24" fillId="0" borderId="0" xfId="0" applyNumberFormat="1" applyFont="1" applyFill="1" applyBorder="1" applyAlignment="1" applyProtection="1">
      <alignment vertical="center"/>
      <protection locked="0"/>
    </xf>
    <xf numFmtId="2" fontId="24" fillId="0" borderId="0" xfId="0" applyNumberFormat="1" applyFont="1" applyFill="1" applyBorder="1" applyAlignment="1" applyProtection="1">
      <alignment vertical="center"/>
      <protection locked="0"/>
    </xf>
    <xf numFmtId="172" fontId="24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4" fillId="0" borderId="47" xfId="0" applyFont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left" vertical="center" readingOrder="2"/>
      <protection locked="0"/>
    </xf>
    <xf numFmtId="1" fontId="24" fillId="19" borderId="48" xfId="0" applyNumberFormat="1" applyFont="1" applyFill="1" applyBorder="1" applyAlignment="1" applyProtection="1">
      <alignment horizontal="center" vertical="center" wrapText="1"/>
      <protection locked="0"/>
    </xf>
    <xf numFmtId="1" fontId="10" fillId="19" borderId="11" xfId="0" applyNumberFormat="1" applyFont="1" applyFill="1" applyBorder="1" applyAlignment="1" applyProtection="1">
      <alignment horizontal="center" vertical="center" wrapText="1"/>
      <protection locked="0"/>
    </xf>
    <xf numFmtId="172" fontId="16" fillId="19" borderId="11" xfId="0" applyNumberFormat="1" applyFont="1" applyFill="1" applyBorder="1" applyAlignment="1" applyProtection="1">
      <alignment horizontal="center" vertical="center" wrapText="1"/>
      <protection locked="0"/>
    </xf>
    <xf numFmtId="1" fontId="24" fillId="19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19" borderId="11" xfId="0" applyFont="1" applyFill="1" applyBorder="1" applyAlignment="1" applyProtection="1">
      <alignment horizontal="center" vertical="center" wrapText="1"/>
      <protection locked="0"/>
    </xf>
    <xf numFmtId="172" fontId="24" fillId="19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16" borderId="11" xfId="0" applyFont="1" applyFill="1" applyBorder="1" applyAlignment="1" applyProtection="1">
      <alignment horizontal="center" vertical="center" wrapText="1"/>
      <protection locked="0"/>
    </xf>
    <xf numFmtId="0" fontId="9" fillId="11" borderId="11" xfId="0" applyFont="1" applyFill="1" applyBorder="1" applyAlignment="1" applyProtection="1">
      <alignment horizontal="center" vertical="center" wrapText="1"/>
      <protection locked="0"/>
    </xf>
    <xf numFmtId="0" fontId="9" fillId="10" borderId="11" xfId="0" applyFont="1" applyFill="1" applyBorder="1" applyAlignment="1" applyProtection="1">
      <alignment horizontal="center" vertical="center" wrapText="1"/>
      <protection locked="0"/>
    </xf>
    <xf numFmtId="0" fontId="9" fillId="12" borderId="11" xfId="0" applyFont="1" applyFill="1" applyBorder="1" applyAlignment="1" applyProtection="1">
      <alignment horizontal="center" vertical="center" wrapText="1"/>
      <protection locked="0"/>
    </xf>
    <xf numFmtId="0" fontId="9" fillId="11" borderId="49" xfId="0" applyFont="1" applyFill="1" applyBorder="1" applyAlignment="1" applyProtection="1">
      <alignment horizontal="center" vertical="center" wrapText="1"/>
      <protection locked="0"/>
    </xf>
    <xf numFmtId="0" fontId="9" fillId="10" borderId="50" xfId="0" applyFont="1" applyFill="1" applyBorder="1" applyAlignment="1" applyProtection="1">
      <alignment horizontal="center" vertical="center" wrapText="1"/>
      <protection locked="0"/>
    </xf>
    <xf numFmtId="0" fontId="9" fillId="10" borderId="51" xfId="0" applyFont="1" applyFill="1" applyBorder="1" applyAlignment="1" applyProtection="1">
      <alignment horizontal="center" vertical="center" wrapText="1"/>
      <protection locked="0"/>
    </xf>
    <xf numFmtId="0" fontId="9" fillId="12" borderId="50" xfId="0" applyFont="1" applyFill="1" applyBorder="1" applyAlignment="1" applyProtection="1">
      <alignment horizontal="center" vertical="center" wrapText="1"/>
      <protection locked="0"/>
    </xf>
    <xf numFmtId="0" fontId="9" fillId="12" borderId="52" xfId="0" applyFont="1" applyFill="1" applyBorder="1" applyAlignment="1" applyProtection="1">
      <alignment horizontal="center" vertical="center" wrapText="1"/>
      <protection locked="0"/>
    </xf>
    <xf numFmtId="0" fontId="9" fillId="16" borderId="50" xfId="0" applyFont="1" applyFill="1" applyBorder="1" applyAlignment="1" applyProtection="1">
      <alignment horizontal="center" vertical="center" wrapText="1"/>
      <protection locked="0"/>
    </xf>
    <xf numFmtId="0" fontId="9" fillId="16" borderId="52" xfId="0" applyFont="1" applyFill="1" applyBorder="1" applyAlignment="1" applyProtection="1">
      <alignment horizontal="center" vertical="center" wrapText="1"/>
      <protection locked="0"/>
    </xf>
    <xf numFmtId="0" fontId="9" fillId="11" borderId="50" xfId="0" applyFont="1" applyFill="1" applyBorder="1" applyAlignment="1" applyProtection="1">
      <alignment horizontal="center" vertical="center" wrapText="1"/>
      <protection locked="0"/>
    </xf>
    <xf numFmtId="0" fontId="9" fillId="11" borderId="52" xfId="0" applyFont="1" applyFill="1" applyBorder="1" applyAlignment="1" applyProtection="1">
      <alignment horizontal="center" vertical="center" wrapText="1"/>
      <protection locked="0"/>
    </xf>
    <xf numFmtId="0" fontId="9" fillId="10" borderId="52" xfId="0" applyFont="1" applyFill="1" applyBorder="1" applyAlignment="1" applyProtection="1">
      <alignment horizontal="center" vertical="center" wrapText="1"/>
      <protection locked="0"/>
    </xf>
    <xf numFmtId="0" fontId="9" fillId="12" borderId="53" xfId="0" applyFont="1" applyFill="1" applyBorder="1" applyAlignment="1" applyProtection="1">
      <alignment horizontal="center" vertical="center" wrapText="1"/>
      <protection locked="0"/>
    </xf>
    <xf numFmtId="0" fontId="9" fillId="13" borderId="54" xfId="0" applyFont="1" applyFill="1" applyBorder="1" applyAlignment="1" applyProtection="1">
      <alignment horizontal="center" vertical="center" wrapText="1"/>
      <protection locked="0"/>
    </xf>
    <xf numFmtId="0" fontId="9" fillId="13" borderId="11" xfId="0" applyFont="1" applyFill="1" applyBorder="1" applyAlignment="1" applyProtection="1">
      <alignment horizontal="center" vertical="center" wrapText="1"/>
      <protection locked="0"/>
    </xf>
    <xf numFmtId="0" fontId="9" fillId="13" borderId="52" xfId="0" applyFont="1" applyFill="1" applyBorder="1" applyAlignment="1" applyProtection="1">
      <alignment horizontal="center" vertical="center" wrapText="1"/>
      <protection locked="0"/>
    </xf>
    <xf numFmtId="0" fontId="9" fillId="13" borderId="50" xfId="0" applyFont="1" applyFill="1" applyBorder="1" applyAlignment="1" applyProtection="1">
      <alignment horizontal="center" vertical="center" wrapText="1"/>
      <protection locked="0"/>
    </xf>
    <xf numFmtId="0" fontId="16" fillId="13" borderId="50" xfId="0" applyFont="1" applyFill="1" applyBorder="1" applyAlignment="1" applyProtection="1">
      <alignment horizontal="center" vertical="center" wrapText="1"/>
      <protection locked="0"/>
    </xf>
    <xf numFmtId="0" fontId="16" fillId="13" borderId="11" xfId="0" applyFont="1" applyFill="1" applyBorder="1" applyAlignment="1" applyProtection="1">
      <alignment horizontal="center" vertical="center" wrapText="1"/>
      <protection locked="0"/>
    </xf>
    <xf numFmtId="0" fontId="16" fillId="13" borderId="52" xfId="0" applyFont="1" applyFill="1" applyBorder="1" applyAlignment="1" applyProtection="1">
      <alignment horizontal="center" vertical="center" wrapText="1"/>
      <protection locked="0"/>
    </xf>
    <xf numFmtId="0" fontId="16" fillId="13" borderId="55" xfId="0" applyFont="1" applyFill="1" applyBorder="1" applyAlignment="1" applyProtection="1">
      <alignment horizontal="center" vertical="center" wrapText="1"/>
      <protection locked="0"/>
    </xf>
    <xf numFmtId="0" fontId="16" fillId="12" borderId="56" xfId="0" applyFont="1" applyFill="1" applyBorder="1" applyAlignment="1" applyProtection="1">
      <alignment horizontal="center" vertical="center" wrapText="1"/>
      <protection locked="0"/>
    </xf>
    <xf numFmtId="0" fontId="16" fillId="12" borderId="57" xfId="0" applyFont="1" applyFill="1" applyBorder="1" applyAlignment="1" applyProtection="1">
      <alignment horizontal="center" vertical="center" wrapText="1"/>
      <protection locked="0"/>
    </xf>
    <xf numFmtId="0" fontId="16" fillId="12" borderId="58" xfId="0" applyFont="1" applyFill="1" applyBorder="1" applyAlignment="1" applyProtection="1">
      <alignment horizontal="center" vertical="center" wrapText="1"/>
      <protection locked="0"/>
    </xf>
    <xf numFmtId="0" fontId="16" fillId="12" borderId="54" xfId="0" applyFont="1" applyFill="1" applyBorder="1" applyAlignment="1" applyProtection="1">
      <alignment horizontal="center" vertical="center" wrapText="1"/>
      <protection locked="0"/>
    </xf>
    <xf numFmtId="0" fontId="16" fillId="12" borderId="11" xfId="0" applyFont="1" applyFill="1" applyBorder="1" applyAlignment="1" applyProtection="1">
      <alignment horizontal="center" vertical="center" wrapText="1"/>
      <protection locked="0"/>
    </xf>
    <xf numFmtId="0" fontId="16" fillId="12" borderId="55" xfId="0" applyFont="1" applyFill="1" applyBorder="1" applyAlignment="1" applyProtection="1">
      <alignment horizontal="center" vertical="center" wrapText="1"/>
      <protection locked="0"/>
    </xf>
    <xf numFmtId="0" fontId="16" fillId="12" borderId="59" xfId="0" applyFont="1" applyFill="1" applyBorder="1" applyAlignment="1" applyProtection="1">
      <alignment horizontal="center" vertical="center" wrapText="1"/>
      <protection locked="0"/>
    </xf>
    <xf numFmtId="0" fontId="16" fillId="12" borderId="60" xfId="0" applyFont="1" applyFill="1" applyBorder="1" applyAlignment="1" applyProtection="1">
      <alignment horizontal="center" vertical="center" wrapText="1"/>
      <protection locked="0"/>
    </xf>
    <xf numFmtId="0" fontId="16" fillId="6" borderId="59" xfId="0" applyFont="1" applyFill="1" applyBorder="1" applyAlignment="1" applyProtection="1">
      <alignment horizontal="center" vertical="center" wrapText="1"/>
      <protection locked="0"/>
    </xf>
    <xf numFmtId="0" fontId="16" fillId="6" borderId="11" xfId="0" applyFont="1" applyFill="1" applyBorder="1" applyAlignment="1" applyProtection="1">
      <alignment horizontal="center" vertical="center" wrapText="1"/>
      <protection locked="0"/>
    </xf>
    <xf numFmtId="0" fontId="16" fillId="6" borderId="52" xfId="0" applyFont="1" applyFill="1" applyBorder="1" applyAlignment="1" applyProtection="1">
      <alignment horizontal="center" vertical="center" wrapText="1"/>
      <protection locked="0"/>
    </xf>
    <xf numFmtId="0" fontId="16" fillId="6" borderId="54" xfId="0" applyFont="1" applyFill="1" applyBorder="1" applyAlignment="1" applyProtection="1">
      <alignment horizontal="center" vertical="center" wrapText="1"/>
      <protection locked="0"/>
    </xf>
    <xf numFmtId="0" fontId="16" fillId="13" borderId="54" xfId="0" applyFont="1" applyFill="1" applyBorder="1" applyAlignment="1" applyProtection="1">
      <alignment horizontal="center" vertical="center" wrapText="1"/>
      <protection locked="0"/>
    </xf>
    <xf numFmtId="0" fontId="16" fillId="9" borderId="61" xfId="0" applyFont="1" applyFill="1" applyBorder="1" applyAlignment="1" applyProtection="1">
      <alignment horizontal="center" vertical="center" wrapText="1"/>
      <protection locked="0"/>
    </xf>
    <xf numFmtId="0" fontId="16" fillId="9" borderId="1" xfId="0" applyFont="1" applyFill="1" applyBorder="1" applyAlignment="1" applyProtection="1">
      <alignment horizontal="center" vertical="center" wrapText="1"/>
      <protection locked="0"/>
    </xf>
    <xf numFmtId="0" fontId="16" fillId="9" borderId="62" xfId="0" applyFont="1" applyFill="1" applyBorder="1" applyAlignment="1" applyProtection="1">
      <alignment horizontal="center" vertical="center" wrapText="1"/>
      <protection locked="0"/>
    </xf>
    <xf numFmtId="0" fontId="16" fillId="9" borderId="54" xfId="0" applyFont="1" applyFill="1" applyBorder="1" applyAlignment="1" applyProtection="1">
      <alignment horizontal="center" vertical="center" wrapText="1"/>
      <protection locked="0"/>
    </xf>
    <xf numFmtId="0" fontId="16" fillId="9" borderId="11" xfId="0" applyFont="1" applyFill="1" applyBorder="1" applyAlignment="1" applyProtection="1">
      <alignment horizontal="center" vertical="center" wrapText="1"/>
      <protection locked="0"/>
    </xf>
    <xf numFmtId="0" fontId="16" fillId="9" borderId="52" xfId="0" applyFont="1" applyFill="1" applyBorder="1" applyAlignment="1" applyProtection="1">
      <alignment horizontal="center" vertical="center" wrapText="1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1" fillId="15" borderId="11" xfId="0" applyFont="1" applyFill="1" applyBorder="1" applyAlignment="1" applyProtection="1">
      <alignment horizontal="center" vertical="center" wrapText="1"/>
      <protection locked="0"/>
    </xf>
    <xf numFmtId="0" fontId="31" fillId="15" borderId="52" xfId="0" applyFont="1" applyFill="1" applyBorder="1" applyAlignment="1" applyProtection="1">
      <alignment horizontal="center" vertical="center" wrapText="1"/>
      <protection locked="0"/>
    </xf>
    <xf numFmtId="0" fontId="16" fillId="6" borderId="60" xfId="0" applyFont="1" applyFill="1" applyBorder="1" applyAlignment="1" applyProtection="1">
      <alignment horizontal="center" vertical="center" wrapText="1"/>
      <protection locked="0"/>
    </xf>
    <xf numFmtId="0" fontId="16" fillId="6" borderId="50" xfId="0" applyFont="1" applyFill="1" applyBorder="1" applyAlignment="1" applyProtection="1">
      <alignment horizontal="center" vertical="center" wrapText="1"/>
      <protection locked="0"/>
    </xf>
    <xf numFmtId="0" fontId="16" fillId="4" borderId="54" xfId="0" applyFont="1" applyFill="1" applyBorder="1" applyAlignment="1" applyProtection="1">
      <alignment horizontal="center" vertical="center" wrapText="1"/>
      <protection locked="0"/>
    </xf>
    <xf numFmtId="0" fontId="16" fillId="4" borderId="11" xfId="0" applyFont="1" applyFill="1" applyBorder="1" applyAlignment="1" applyProtection="1">
      <alignment horizontal="center" vertical="center" wrapText="1"/>
      <protection locked="0"/>
    </xf>
    <xf numFmtId="0" fontId="16" fillId="4" borderId="52" xfId="0" applyFont="1" applyFill="1" applyBorder="1" applyAlignment="1" applyProtection="1">
      <alignment horizontal="center" vertical="center" wrapText="1"/>
      <protection locked="0"/>
    </xf>
    <xf numFmtId="0" fontId="16" fillId="4" borderId="50" xfId="0" applyFont="1" applyFill="1" applyBorder="1" applyAlignment="1" applyProtection="1">
      <alignment horizontal="center" vertical="center" wrapText="1"/>
      <protection locked="0"/>
    </xf>
    <xf numFmtId="1" fontId="4" fillId="0" borderId="63" xfId="0" applyNumberFormat="1" applyFont="1" applyBorder="1" applyAlignment="1" applyProtection="1">
      <alignment horizontal="center"/>
      <protection locked="0"/>
    </xf>
    <xf numFmtId="1" fontId="16" fillId="0" borderId="9" xfId="0" applyNumberFormat="1" applyFont="1" applyFill="1" applyBorder="1" applyAlignment="1" applyProtection="1">
      <alignment horizontal="left"/>
      <protection locked="0"/>
    </xf>
    <xf numFmtId="172" fontId="9" fillId="0" borderId="9" xfId="0" applyNumberFormat="1" applyFont="1" applyFill="1" applyBorder="1" applyAlignment="1" applyProtection="1">
      <alignment horizontal="left"/>
      <protection locked="0"/>
    </xf>
    <xf numFmtId="172" fontId="5" fillId="0" borderId="27" xfId="0" applyNumberFormat="1" applyFont="1" applyFill="1" applyBorder="1" applyAlignment="1" applyProtection="1">
      <alignment horizontal="center"/>
      <protection locked="0"/>
    </xf>
    <xf numFmtId="172" fontId="14" fillId="0" borderId="27" xfId="0" applyNumberFormat="1" applyFont="1" applyFill="1" applyBorder="1" applyAlignment="1" applyProtection="1">
      <alignment horizontal="center"/>
      <protection locked="0"/>
    </xf>
    <xf numFmtId="1" fontId="9" fillId="0" borderId="64" xfId="0" applyNumberFormat="1" applyFont="1" applyFill="1" applyBorder="1" applyAlignment="1" applyProtection="1">
      <alignment horizontal="center" vertical="center"/>
      <protection locked="0"/>
    </xf>
    <xf numFmtId="1" fontId="9" fillId="0" borderId="9" xfId="0" applyNumberFormat="1" applyFont="1" applyFill="1" applyBorder="1" applyAlignment="1" applyProtection="1">
      <alignment horizontal="center" vertical="center"/>
      <protection locked="0"/>
    </xf>
    <xf numFmtId="1" fontId="9" fillId="0" borderId="65" xfId="0" applyNumberFormat="1" applyFont="1" applyFill="1" applyBorder="1" applyAlignment="1" applyProtection="1">
      <alignment horizontal="center" vertical="center"/>
      <protection locked="0"/>
    </xf>
    <xf numFmtId="0" fontId="9" fillId="0" borderId="64" xfId="21" applyFont="1" applyFill="1" applyBorder="1" applyAlignment="1" applyProtection="1">
      <alignment horizontal="center" vertical="center"/>
      <protection locked="0"/>
    </xf>
    <xf numFmtId="0" fontId="9" fillId="0" borderId="9" xfId="21" applyFont="1" applyFill="1" applyBorder="1" applyAlignment="1" applyProtection="1">
      <alignment horizontal="center" vertical="center"/>
      <protection locked="0"/>
    </xf>
    <xf numFmtId="0" fontId="9" fillId="0" borderId="65" xfId="21" applyFont="1" applyFill="1" applyBorder="1" applyAlignment="1" applyProtection="1">
      <alignment horizontal="center" vertical="center"/>
      <protection locked="0"/>
    </xf>
    <xf numFmtId="0" fontId="9" fillId="0" borderId="63" xfId="21" applyFont="1" applyFill="1" applyBorder="1" applyAlignment="1" applyProtection="1">
      <alignment horizontal="center" vertical="center"/>
      <protection locked="0"/>
    </xf>
    <xf numFmtId="0" fontId="9" fillId="0" borderId="66" xfId="21" applyFont="1" applyFill="1" applyBorder="1" applyAlignment="1" applyProtection="1">
      <alignment horizontal="center" vertical="center"/>
      <protection locked="0"/>
    </xf>
    <xf numFmtId="0" fontId="9" fillId="0" borderId="67" xfId="21" applyFont="1" applyFill="1" applyBorder="1" applyAlignment="1" applyProtection="1">
      <alignment horizontal="center" vertical="center"/>
      <protection locked="0"/>
    </xf>
    <xf numFmtId="0" fontId="9" fillId="0" borderId="66" xfId="0" applyFont="1" applyFill="1" applyBorder="1" applyAlignment="1" applyProtection="1">
      <alignment horizontal="center" vertical="center"/>
      <protection locked="0"/>
    </xf>
    <xf numFmtId="0" fontId="9" fillId="0" borderId="64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0" borderId="65" xfId="0" applyFont="1" applyFill="1" applyBorder="1" applyAlignment="1" applyProtection="1">
      <alignment horizontal="center" vertical="center"/>
      <protection locked="0"/>
    </xf>
    <xf numFmtId="0" fontId="9" fillId="0" borderId="68" xfId="0" applyFont="1" applyFill="1" applyBorder="1" applyAlignment="1" applyProtection="1">
      <alignment horizontal="center" vertical="center"/>
      <protection locked="0"/>
    </xf>
    <xf numFmtId="1" fontId="9" fillId="0" borderId="69" xfId="0" applyNumberFormat="1" applyFont="1" applyFill="1" applyBorder="1" applyAlignment="1" applyProtection="1">
      <alignment horizontal="center" vertical="center"/>
      <protection locked="0"/>
    </xf>
    <xf numFmtId="0" fontId="9" fillId="0" borderId="63" xfId="0" applyFont="1" applyFill="1" applyBorder="1" applyAlignment="1" applyProtection="1">
      <alignment horizontal="center" vertical="center"/>
      <protection locked="0"/>
    </xf>
    <xf numFmtId="0" fontId="9" fillId="0" borderId="70" xfId="0" applyFont="1" applyFill="1" applyBorder="1" applyAlignment="1" applyProtection="1">
      <alignment horizontal="center" vertical="center"/>
      <protection locked="0"/>
    </xf>
    <xf numFmtId="0" fontId="9" fillId="0" borderId="3" xfId="21" applyFont="1" applyFill="1" applyBorder="1" applyAlignment="1" applyProtection="1">
      <alignment horizontal="center" vertical="center"/>
      <protection locked="0"/>
    </xf>
    <xf numFmtId="0" fontId="9" fillId="0" borderId="71" xfId="21" applyFont="1" applyFill="1" applyBorder="1" applyAlignment="1" applyProtection="1">
      <alignment horizontal="center" vertical="center"/>
      <protection locked="0"/>
    </xf>
    <xf numFmtId="0" fontId="9" fillId="0" borderId="9" xfId="21" applyFont="1" applyFill="1" applyBorder="1" applyAlignment="1" applyProtection="1">
      <alignment horizontal="center"/>
      <protection locked="0"/>
    </xf>
    <xf numFmtId="0" fontId="9" fillId="0" borderId="72" xfId="0" applyFont="1" applyFill="1" applyBorder="1" applyAlignment="1" applyProtection="1">
      <alignment horizontal="center" vertical="center"/>
      <protection locked="0"/>
    </xf>
    <xf numFmtId="1" fontId="9" fillId="0" borderId="73" xfId="0" applyNumberFormat="1" applyFont="1" applyFill="1" applyBorder="1" applyAlignment="1" applyProtection="1">
      <alignment horizontal="center" vertical="center"/>
      <protection locked="0"/>
    </xf>
    <xf numFmtId="0" fontId="9" fillId="0" borderId="74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1" fontId="9" fillId="0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75" xfId="0" applyFont="1" applyFill="1" applyBorder="1" applyAlignment="1" applyProtection="1">
      <alignment horizontal="center" vertical="center"/>
      <protection locked="0"/>
    </xf>
    <xf numFmtId="0" fontId="9" fillId="0" borderId="76" xfId="0" applyFont="1" applyFill="1" applyBorder="1" applyAlignment="1" applyProtection="1">
      <alignment horizontal="center" vertical="center"/>
      <protection locked="0"/>
    </xf>
    <xf numFmtId="0" fontId="9" fillId="0" borderId="77" xfId="0" applyFont="1" applyFill="1" applyBorder="1" applyAlignment="1" applyProtection="1">
      <alignment horizontal="center" vertical="center"/>
      <protection locked="0"/>
    </xf>
    <xf numFmtId="0" fontId="9" fillId="0" borderId="67" xfId="0" applyFont="1" applyFill="1" applyBorder="1" applyAlignment="1" applyProtection="1">
      <alignment horizontal="center" vertical="center"/>
      <protection locked="0"/>
    </xf>
    <xf numFmtId="0" fontId="9" fillId="0" borderId="78" xfId="0" applyFont="1" applyFill="1" applyBorder="1" applyAlignment="1" applyProtection="1">
      <alignment horizontal="center" vertical="center"/>
      <protection locked="0"/>
    </xf>
    <xf numFmtId="1" fontId="4" fillId="0" borderId="77" xfId="0" applyNumberFormat="1" applyFont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left"/>
      <protection locked="0"/>
    </xf>
    <xf numFmtId="172" fontId="9" fillId="0" borderId="6" xfId="0" applyNumberFormat="1" applyFont="1" applyFill="1" applyBorder="1" applyAlignment="1" applyProtection="1">
      <alignment horizontal="left"/>
      <protection locked="0"/>
    </xf>
    <xf numFmtId="1" fontId="9" fillId="0" borderId="74" xfId="0" applyNumberFormat="1" applyFont="1" applyBorder="1" applyAlignment="1" applyProtection="1">
      <alignment horizontal="center" vertical="center"/>
      <protection locked="0"/>
    </xf>
    <xf numFmtId="1" fontId="9" fillId="0" borderId="6" xfId="0" applyNumberFormat="1" applyFont="1" applyBorder="1" applyAlignment="1" applyProtection="1">
      <alignment horizontal="center" vertical="center"/>
      <protection locked="0"/>
    </xf>
    <xf numFmtId="1" fontId="9" fillId="0" borderId="75" xfId="0" applyNumberFormat="1" applyFont="1" applyBorder="1" applyAlignment="1" applyProtection="1">
      <alignment horizontal="center" vertical="center"/>
      <protection locked="0"/>
    </xf>
    <xf numFmtId="1" fontId="9" fillId="0" borderId="75" xfId="0" applyNumberFormat="1" applyFont="1" applyFill="1" applyBorder="1" applyAlignment="1" applyProtection="1">
      <alignment horizontal="center" vertical="center"/>
      <protection locked="0"/>
    </xf>
    <xf numFmtId="0" fontId="9" fillId="0" borderId="79" xfId="0" applyFont="1" applyFill="1" applyBorder="1" applyAlignment="1" applyProtection="1">
      <alignment horizontal="center" vertical="center"/>
      <protection locked="0"/>
    </xf>
    <xf numFmtId="0" fontId="9" fillId="0" borderId="6" xfId="21" applyFont="1" applyFill="1" applyBorder="1" applyAlignment="1" applyProtection="1">
      <alignment horizontal="center" vertical="center"/>
      <protection locked="0"/>
    </xf>
    <xf numFmtId="0" fontId="9" fillId="0" borderId="80" xfId="21" applyFont="1" applyFill="1" applyBorder="1" applyAlignment="1" applyProtection="1">
      <alignment horizontal="center" vertical="center"/>
      <protection locked="0"/>
    </xf>
    <xf numFmtId="0" fontId="9" fillId="0" borderId="81" xfId="0" applyFont="1" applyFill="1" applyBorder="1" applyAlignment="1" applyProtection="1">
      <alignment horizontal="center" vertical="center"/>
      <protection locked="0"/>
    </xf>
    <xf numFmtId="0" fontId="9" fillId="0" borderId="79" xfId="21" applyFont="1" applyFill="1" applyBorder="1" applyAlignment="1" applyProtection="1">
      <alignment horizontal="center" vertical="center"/>
      <protection locked="0"/>
    </xf>
    <xf numFmtId="0" fontId="9" fillId="0" borderId="77" xfId="21" applyFont="1" applyFill="1" applyBorder="1" applyAlignment="1" applyProtection="1">
      <alignment horizontal="center" vertical="center"/>
      <protection locked="0"/>
    </xf>
    <xf numFmtId="0" fontId="9" fillId="0" borderId="74" xfId="21" applyFont="1" applyFill="1" applyBorder="1" applyAlignment="1" applyProtection="1">
      <alignment horizontal="center" vertical="center"/>
      <protection locked="0"/>
    </xf>
    <xf numFmtId="0" fontId="9" fillId="0" borderId="75" xfId="21" applyFont="1" applyFill="1" applyBorder="1" applyAlignment="1" applyProtection="1">
      <alignment horizontal="center" vertical="center"/>
      <protection locked="0"/>
    </xf>
    <xf numFmtId="1" fontId="9" fillId="0" borderId="74" xfId="0" applyNumberFormat="1" applyFont="1" applyFill="1" applyBorder="1" applyAlignment="1" applyProtection="1">
      <alignment horizontal="center" vertical="center"/>
      <protection locked="0"/>
    </xf>
    <xf numFmtId="0" fontId="71" fillId="0" borderId="6" xfId="21" applyFont="1" applyFill="1" applyBorder="1" applyAlignment="1" applyProtection="1">
      <alignment horizontal="center" vertical="center"/>
      <protection locked="0"/>
    </xf>
    <xf numFmtId="0" fontId="9" fillId="0" borderId="82" xfId="21" applyFont="1" applyFill="1" applyBorder="1" applyAlignment="1" applyProtection="1">
      <alignment horizontal="center" vertical="center"/>
      <protection locked="0"/>
    </xf>
    <xf numFmtId="1" fontId="9" fillId="0" borderId="27" xfId="0" applyNumberFormat="1" applyFont="1" applyFill="1" applyBorder="1" applyAlignment="1" applyProtection="1">
      <alignment horizontal="center" vertical="center"/>
      <protection locked="0"/>
    </xf>
    <xf numFmtId="1" fontId="9" fillId="0" borderId="83" xfId="0" applyNumberFormat="1" applyFont="1" applyFill="1" applyBorder="1" applyAlignment="1" applyProtection="1">
      <alignment horizontal="center" vertical="center"/>
      <protection locked="0"/>
    </xf>
    <xf numFmtId="0" fontId="9" fillId="0" borderId="84" xfId="21" applyFont="1" applyFill="1" applyBorder="1" applyAlignment="1" applyProtection="1">
      <alignment horizontal="center" vertical="center"/>
      <protection locked="0"/>
    </xf>
    <xf numFmtId="0" fontId="9" fillId="0" borderId="85" xfId="21" applyFont="1" applyFill="1" applyBorder="1" applyAlignment="1" applyProtection="1">
      <alignment horizontal="center" vertical="center"/>
      <protection locked="0"/>
    </xf>
    <xf numFmtId="0" fontId="9" fillId="0" borderId="86" xfId="21" applyFont="1" applyFill="1" applyBorder="1" applyAlignment="1" applyProtection="1">
      <alignment horizontal="center" vertical="center"/>
      <protection locked="0"/>
    </xf>
    <xf numFmtId="0" fontId="9" fillId="0" borderId="87" xfId="0" applyFont="1" applyFill="1" applyBorder="1" applyAlignment="1" applyProtection="1">
      <alignment horizontal="center" vertical="center"/>
      <protection locked="0"/>
    </xf>
    <xf numFmtId="0" fontId="9" fillId="0" borderId="88" xfId="21" applyFont="1" applyFill="1" applyBorder="1" applyAlignment="1" applyProtection="1">
      <alignment horizontal="center" vertical="center"/>
      <protection locked="0"/>
    </xf>
    <xf numFmtId="0" fontId="9" fillId="0" borderId="89" xfId="21" applyFont="1" applyFill="1" applyBorder="1" applyAlignment="1" applyProtection="1">
      <alignment horizontal="center" vertical="center"/>
      <protection locked="0"/>
    </xf>
    <xf numFmtId="1" fontId="9" fillId="0" borderId="88" xfId="0" applyNumberFormat="1" applyFont="1" applyFill="1" applyBorder="1" applyAlignment="1" applyProtection="1">
      <alignment horizontal="center" vertical="center"/>
      <protection locked="0"/>
    </xf>
    <xf numFmtId="0" fontId="9" fillId="0" borderId="90" xfId="21" applyFont="1" applyFill="1" applyBorder="1" applyAlignment="1" applyProtection="1">
      <alignment horizontal="center" vertical="center"/>
      <protection locked="0"/>
    </xf>
    <xf numFmtId="0" fontId="9" fillId="0" borderId="91" xfId="0" applyFont="1" applyFill="1" applyBorder="1" applyAlignment="1" applyProtection="1">
      <alignment horizontal="center" vertical="center"/>
      <protection locked="0"/>
    </xf>
    <xf numFmtId="0" fontId="9" fillId="0" borderId="80" xfId="21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>
      <alignment horizontal="left" vertical="center" indent="1"/>
    </xf>
    <xf numFmtId="0" fontId="71" fillId="0" borderId="74" xfId="21" applyFont="1" applyFill="1" applyBorder="1" applyAlignment="1" applyProtection="1">
      <alignment horizontal="center" vertical="center"/>
      <protection locked="0"/>
    </xf>
    <xf numFmtId="0" fontId="9" fillId="0" borderId="27" xfId="21" applyFont="1" applyFill="1" applyBorder="1" applyAlignment="1" applyProtection="1">
      <alignment horizontal="center" vertical="center"/>
      <protection locked="0"/>
    </xf>
    <xf numFmtId="0" fontId="9" fillId="0" borderId="83" xfId="0" applyFont="1" applyFill="1" applyBorder="1" applyAlignment="1" applyProtection="1">
      <alignment horizontal="center" vertical="center"/>
      <protection locked="0"/>
    </xf>
    <xf numFmtId="1" fontId="9" fillId="0" borderId="84" xfId="0" applyNumberFormat="1" applyFont="1" applyFill="1" applyBorder="1" applyAlignment="1" applyProtection="1">
      <alignment horizontal="center" vertical="center"/>
      <protection locked="0"/>
    </xf>
    <xf numFmtId="0" fontId="9" fillId="0" borderId="84" xfId="0" applyFont="1" applyFill="1" applyBorder="1" applyAlignment="1" applyProtection="1">
      <alignment horizontal="center" vertical="center"/>
      <protection locked="0"/>
    </xf>
    <xf numFmtId="0" fontId="9" fillId="0" borderId="84" xfId="21" applyFont="1" applyFill="1" applyBorder="1" applyAlignment="1" applyProtection="1">
      <alignment horizontal="center"/>
      <protection locked="0"/>
    </xf>
    <xf numFmtId="0" fontId="9" fillId="0" borderId="88" xfId="0" applyFont="1" applyFill="1" applyBorder="1" applyAlignment="1" applyProtection="1">
      <alignment horizontal="center" vertical="center"/>
      <protection locked="0"/>
    </xf>
    <xf numFmtId="0" fontId="9" fillId="0" borderId="89" xfId="0" applyFont="1" applyFill="1" applyBorder="1" applyAlignment="1" applyProtection="1">
      <alignment horizontal="center" vertical="center"/>
      <protection locked="0"/>
    </xf>
    <xf numFmtId="0" fontId="9" fillId="0" borderId="80" xfId="0" applyFont="1" applyFill="1" applyBorder="1" applyAlignment="1" applyProtection="1">
      <alignment horizontal="center" vertical="center"/>
      <protection locked="0"/>
    </xf>
    <xf numFmtId="0" fontId="9" fillId="0" borderId="86" xfId="0" applyFont="1" applyFill="1" applyBorder="1" applyAlignment="1" applyProtection="1">
      <alignment horizontal="center" vertical="center"/>
      <protection locked="0"/>
    </xf>
    <xf numFmtId="0" fontId="9" fillId="0" borderId="74" xfId="21" applyFont="1" applyFill="1" applyBorder="1" applyAlignment="1" applyProtection="1">
      <alignment horizontal="center"/>
      <protection locked="0"/>
    </xf>
    <xf numFmtId="1" fontId="9" fillId="0" borderId="79" xfId="0" applyNumberFormat="1" applyFont="1" applyFill="1" applyBorder="1" applyAlignment="1" applyProtection="1">
      <alignment horizontal="center" vertical="center"/>
      <protection locked="0"/>
    </xf>
    <xf numFmtId="0" fontId="9" fillId="0" borderId="79" xfId="21" applyFont="1" applyFill="1" applyBorder="1" applyAlignment="1" applyProtection="1">
      <alignment horizontal="center"/>
      <protection locked="0"/>
    </xf>
    <xf numFmtId="1" fontId="9" fillId="19" borderId="6" xfId="0" applyNumberFormat="1" applyFont="1" applyFill="1" applyBorder="1" applyAlignment="1" applyProtection="1">
      <alignment horizontal="center" vertical="center"/>
      <protection locked="0"/>
    </xf>
    <xf numFmtId="1" fontId="9" fillId="19" borderId="74" xfId="0" applyNumberFormat="1" applyFont="1" applyFill="1" applyBorder="1" applyAlignment="1" applyProtection="1">
      <alignment horizontal="center" vertical="center"/>
      <protection locked="0"/>
    </xf>
    <xf numFmtId="0" fontId="9" fillId="19" borderId="75" xfId="0" applyFont="1" applyFill="1" applyBorder="1" applyAlignment="1" applyProtection="1">
      <alignment horizontal="center" vertical="center"/>
      <protection locked="0"/>
    </xf>
    <xf numFmtId="0" fontId="9" fillId="0" borderId="86" xfId="21" applyFont="1" applyFill="1" applyBorder="1" applyAlignment="1" applyProtection="1">
      <alignment horizontal="center"/>
      <protection locked="0"/>
    </xf>
    <xf numFmtId="0" fontId="9" fillId="0" borderId="63" xfId="21" applyFont="1" applyFill="1" applyBorder="1" applyAlignment="1" applyProtection="1">
      <alignment horizontal="center"/>
      <protection locked="0"/>
    </xf>
    <xf numFmtId="0" fontId="9" fillId="0" borderId="83" xfId="21" applyFont="1" applyFill="1" applyBorder="1" applyAlignment="1" applyProtection="1">
      <alignment horizontal="center" vertical="center"/>
      <protection locked="0"/>
    </xf>
    <xf numFmtId="0" fontId="9" fillId="0" borderId="91" xfId="21" applyFont="1" applyFill="1" applyBorder="1" applyAlignment="1" applyProtection="1">
      <alignment horizontal="center" vertical="center"/>
      <protection locked="0"/>
    </xf>
    <xf numFmtId="1" fontId="9" fillId="0" borderId="87" xfId="0" applyNumberFormat="1" applyFont="1" applyFill="1" applyBorder="1" applyAlignment="1" applyProtection="1">
      <alignment horizontal="center" vertical="center"/>
      <protection locked="0"/>
    </xf>
    <xf numFmtId="1" fontId="9" fillId="0" borderId="91" xfId="0" applyNumberFormat="1" applyFont="1" applyFill="1" applyBorder="1" applyAlignment="1" applyProtection="1">
      <alignment horizontal="center" vertical="center"/>
      <protection locked="0"/>
    </xf>
    <xf numFmtId="1" fontId="9" fillId="19" borderId="75" xfId="0" applyNumberFormat="1" applyFont="1" applyFill="1" applyBorder="1" applyAlignment="1" applyProtection="1">
      <alignment horizontal="center" vertical="center"/>
      <protection locked="0"/>
    </xf>
    <xf numFmtId="0" fontId="9" fillId="19" borderId="7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9" fillId="19" borderId="6" xfId="0" applyFont="1" applyFill="1" applyBorder="1" applyAlignment="1">
      <alignment horizontal="center" vertical="center"/>
    </xf>
    <xf numFmtId="0" fontId="9" fillId="0" borderId="77" xfId="0" applyFont="1" applyFill="1" applyBorder="1" applyAlignment="1">
      <alignment horizontal="center" vertical="center"/>
    </xf>
    <xf numFmtId="0" fontId="9" fillId="0" borderId="81" xfId="21" applyFont="1" applyFill="1" applyBorder="1" applyAlignment="1" applyProtection="1">
      <alignment horizontal="center" vertical="center"/>
      <protection locked="0"/>
    </xf>
    <xf numFmtId="1" fontId="9" fillId="0" borderId="77" xfId="0" applyNumberFormat="1" applyFont="1" applyFill="1" applyBorder="1" applyAlignment="1" applyProtection="1">
      <alignment horizontal="center" vertical="center"/>
      <protection locked="0"/>
    </xf>
    <xf numFmtId="0" fontId="9" fillId="0" borderId="82" xfId="0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0" fontId="71" fillId="0" borderId="75" xfId="21" applyFont="1" applyFill="1" applyBorder="1" applyAlignment="1" applyProtection="1">
      <alignment horizontal="center" vertical="center"/>
      <protection locked="0"/>
    </xf>
    <xf numFmtId="0" fontId="9" fillId="19" borderId="6" xfId="21" applyFont="1" applyFill="1" applyBorder="1" applyAlignment="1" applyProtection="1">
      <alignment horizontal="center" vertical="center"/>
      <protection locked="0"/>
    </xf>
    <xf numFmtId="1" fontId="9" fillId="0" borderId="85" xfId="0" applyNumberFormat="1" applyFont="1" applyFill="1" applyBorder="1" applyAlignment="1" applyProtection="1">
      <alignment horizontal="center" vertical="center"/>
      <protection locked="0"/>
    </xf>
    <xf numFmtId="1" fontId="9" fillId="0" borderId="66" xfId="0" applyNumberFormat="1" applyFont="1" applyFill="1" applyBorder="1" applyAlignment="1" applyProtection="1">
      <alignment horizontal="center" vertical="center"/>
      <protection locked="0"/>
    </xf>
    <xf numFmtId="0" fontId="9" fillId="0" borderId="85" xfId="21" applyFont="1" applyFill="1" applyBorder="1" applyAlignment="1" applyProtection="1">
      <alignment horizontal="center"/>
      <protection locked="0"/>
    </xf>
    <xf numFmtId="0" fontId="9" fillId="19" borderId="74" xfId="0" applyFont="1" applyFill="1" applyBorder="1" applyAlignment="1" applyProtection="1">
      <alignment horizontal="center" vertical="center"/>
      <protection locked="0"/>
    </xf>
    <xf numFmtId="0" fontId="71" fillId="0" borderId="74" xfId="0" applyFont="1" applyFill="1" applyBorder="1" applyAlignment="1" applyProtection="1">
      <alignment horizontal="center" vertical="center"/>
      <protection locked="0"/>
    </xf>
    <xf numFmtId="0" fontId="9" fillId="19" borderId="6" xfId="0" applyFont="1" applyFill="1" applyBorder="1" applyAlignment="1" applyProtection="1">
      <alignment horizontal="center" vertical="center"/>
      <protection locked="0"/>
    </xf>
    <xf numFmtId="0" fontId="71" fillId="0" borderId="6" xfId="0" applyFont="1" applyFill="1" applyBorder="1" applyAlignment="1" applyProtection="1">
      <alignment horizontal="center" vertical="center"/>
      <protection locked="0"/>
    </xf>
    <xf numFmtId="0" fontId="9" fillId="0" borderId="79" xfId="0" applyFont="1" applyFill="1" applyBorder="1" applyAlignment="1">
      <alignment horizontal="center" vertical="center"/>
    </xf>
    <xf numFmtId="0" fontId="9" fillId="0" borderId="85" xfId="0" applyFont="1" applyFill="1" applyBorder="1" applyAlignment="1" applyProtection="1">
      <alignment horizontal="center" vertical="center"/>
      <protection locked="0"/>
    </xf>
    <xf numFmtId="1" fontId="9" fillId="0" borderId="6" xfId="0" applyNumberFormat="1" applyFont="1" applyFill="1" applyBorder="1" applyAlignment="1" applyProtection="1">
      <alignment horizontal="center"/>
      <protection locked="0"/>
    </xf>
    <xf numFmtId="0" fontId="9" fillId="0" borderId="90" xfId="0" applyFont="1" applyFill="1" applyBorder="1" applyAlignment="1" applyProtection="1">
      <alignment horizontal="center" vertical="center"/>
      <protection locked="0"/>
    </xf>
    <xf numFmtId="0" fontId="9" fillId="0" borderId="74" xfId="0" applyFont="1" applyBorder="1" applyAlignment="1" applyProtection="1">
      <alignment horizontal="center" vertical="center"/>
      <protection locked="0"/>
    </xf>
    <xf numFmtId="1" fontId="72" fillId="0" borderId="6" xfId="0" applyNumberFormat="1" applyFont="1" applyBorder="1" applyAlignment="1" applyProtection="1">
      <alignment horizontal="center" vertical="center"/>
      <protection locked="0"/>
    </xf>
    <xf numFmtId="1" fontId="72" fillId="0" borderId="75" xfId="0" applyNumberFormat="1" applyFont="1" applyBorder="1" applyAlignment="1" applyProtection="1">
      <alignment horizontal="center" vertical="center"/>
      <protection locked="0"/>
    </xf>
    <xf numFmtId="1" fontId="72" fillId="0" borderId="74" xfId="0" applyNumberFormat="1" applyFont="1" applyBorder="1" applyAlignment="1" applyProtection="1">
      <alignment horizontal="center" vertical="center"/>
      <protection locked="0"/>
    </xf>
    <xf numFmtId="0" fontId="9" fillId="0" borderId="80" xfId="0" applyFont="1" applyFill="1" applyBorder="1" applyAlignment="1">
      <alignment horizontal="center" vertical="center"/>
    </xf>
    <xf numFmtId="0" fontId="9" fillId="0" borderId="87" xfId="21" applyFont="1" applyFill="1" applyBorder="1" applyAlignment="1" applyProtection="1">
      <alignment horizontal="center" vertical="center"/>
      <protection locked="0"/>
    </xf>
    <xf numFmtId="1" fontId="9" fillId="0" borderId="81" xfId="0" applyNumberFormat="1" applyFont="1" applyFill="1" applyBorder="1" applyAlignment="1" applyProtection="1">
      <alignment horizontal="center" vertical="center"/>
      <protection locked="0"/>
    </xf>
    <xf numFmtId="0" fontId="9" fillId="0" borderId="77" xfId="21" applyFont="1" applyFill="1" applyBorder="1" applyAlignment="1" applyProtection="1">
      <alignment horizontal="center"/>
      <protection locked="0"/>
    </xf>
    <xf numFmtId="0" fontId="9" fillId="19" borderId="75" xfId="21" applyFont="1" applyFill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75" xfId="0" applyFont="1" applyBorder="1" applyAlignment="1" applyProtection="1">
      <alignment horizontal="center" vertical="center"/>
      <protection locked="0"/>
    </xf>
    <xf numFmtId="1" fontId="9" fillId="0" borderId="77" xfId="0" applyNumberFormat="1" applyFont="1" applyFill="1" applyBorder="1" applyAlignment="1" applyProtection="1">
      <alignment horizontal="center"/>
      <protection locked="0"/>
    </xf>
    <xf numFmtId="0" fontId="9" fillId="0" borderId="75" xfId="21" applyFont="1" applyFill="1" applyBorder="1" applyAlignment="1" applyProtection="1">
      <alignment horizontal="center"/>
      <protection locked="0"/>
    </xf>
    <xf numFmtId="1" fontId="9" fillId="0" borderId="89" xfId="0" applyNumberFormat="1" applyFont="1" applyFill="1" applyBorder="1" applyAlignment="1" applyProtection="1">
      <alignment horizontal="center" vertical="center"/>
      <protection locked="0"/>
    </xf>
    <xf numFmtId="1" fontId="9" fillId="0" borderId="84" xfId="0" applyNumberFormat="1" applyFont="1" applyFill="1" applyBorder="1" applyAlignment="1" applyProtection="1">
      <alignment horizontal="center"/>
      <protection locked="0"/>
    </xf>
    <xf numFmtId="1" fontId="9" fillId="0" borderId="86" xfId="0" applyNumberFormat="1" applyFont="1" applyFill="1" applyBorder="1" applyAlignment="1" applyProtection="1">
      <alignment horizontal="center" vertical="center"/>
      <protection locked="0"/>
    </xf>
    <xf numFmtId="1" fontId="9" fillId="0" borderId="90" xfId="0" applyNumberFormat="1" applyFont="1" applyFill="1" applyBorder="1" applyAlignment="1" applyProtection="1">
      <alignment horizontal="center" vertical="center"/>
      <protection locked="0"/>
    </xf>
    <xf numFmtId="1" fontId="9" fillId="0" borderId="80" xfId="0" applyNumberFormat="1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>
      <alignment horizontal="center"/>
    </xf>
    <xf numFmtId="0" fontId="9" fillId="0" borderId="75" xfId="0" applyFont="1" applyFill="1" applyBorder="1" applyAlignment="1">
      <alignment horizontal="center"/>
    </xf>
    <xf numFmtId="0" fontId="9" fillId="19" borderId="74" xfId="21" applyFont="1" applyFill="1" applyBorder="1" applyAlignment="1" applyProtection="1">
      <alignment horizontal="center" vertical="center"/>
      <protection locked="0"/>
    </xf>
    <xf numFmtId="0" fontId="9" fillId="19" borderId="9" xfId="21" applyFont="1" applyFill="1" applyBorder="1" applyAlignment="1" applyProtection="1">
      <alignment horizontal="center" vertical="center"/>
      <protection locked="0"/>
    </xf>
    <xf numFmtId="0" fontId="9" fillId="0" borderId="68" xfId="21" applyFont="1" applyFill="1" applyBorder="1" applyAlignment="1" applyProtection="1">
      <alignment horizontal="center" vertical="center"/>
      <protection locked="0"/>
    </xf>
    <xf numFmtId="0" fontId="9" fillId="0" borderId="83" xfId="21" applyFont="1" applyFill="1" applyBorder="1" applyAlignment="1" applyProtection="1">
      <alignment horizontal="center"/>
      <protection locked="0"/>
    </xf>
    <xf numFmtId="0" fontId="9" fillId="0" borderId="92" xfId="0" applyFont="1" applyFill="1" applyBorder="1" applyAlignment="1" applyProtection="1">
      <alignment horizontal="center" vertical="center"/>
      <protection locked="0"/>
    </xf>
    <xf numFmtId="0" fontId="9" fillId="0" borderId="92" xfId="21" applyFont="1" applyFill="1" applyBorder="1" applyAlignment="1" applyProtection="1">
      <alignment horizontal="center" vertical="center"/>
      <protection locked="0"/>
    </xf>
    <xf numFmtId="1" fontId="9" fillId="0" borderId="85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 vertical="center" indent="1"/>
      <protection locked="0"/>
    </xf>
    <xf numFmtId="1" fontId="9" fillId="0" borderId="82" xfId="0" applyNumberFormat="1" applyFont="1" applyFill="1" applyBorder="1" applyAlignment="1" applyProtection="1">
      <alignment horizontal="center" vertical="center"/>
      <protection locked="0"/>
    </xf>
    <xf numFmtId="1" fontId="16" fillId="0" borderId="93" xfId="0" applyNumberFormat="1" applyFont="1" applyFill="1" applyBorder="1" applyAlignment="1" applyProtection="1">
      <alignment horizontal="left"/>
      <protection locked="0"/>
    </xf>
    <xf numFmtId="172" fontId="9" fillId="0" borderId="93" xfId="0" applyNumberFormat="1" applyFont="1" applyFill="1" applyBorder="1" applyAlignment="1" applyProtection="1">
      <alignment horizontal="left"/>
      <protection locked="0"/>
    </xf>
    <xf numFmtId="1" fontId="14" fillId="0" borderId="94" xfId="0" applyNumberFormat="1" applyFont="1" applyFill="1" applyBorder="1" applyAlignment="1" applyProtection="1">
      <alignment horizontal="center"/>
      <protection locked="0"/>
    </xf>
    <xf numFmtId="172" fontId="5" fillId="0" borderId="95" xfId="0" applyNumberFormat="1" applyFont="1" applyFill="1" applyBorder="1" applyAlignment="1" applyProtection="1">
      <alignment horizontal="center"/>
      <protection locked="0"/>
    </xf>
    <xf numFmtId="172" fontId="14" fillId="0" borderId="95" xfId="0" applyNumberFormat="1" applyFont="1" applyFill="1" applyBorder="1" applyAlignment="1" applyProtection="1">
      <alignment horizontal="center"/>
      <protection locked="0"/>
    </xf>
    <xf numFmtId="1" fontId="5" fillId="0" borderId="93" xfId="0" applyNumberFormat="1" applyFont="1" applyFill="1" applyBorder="1" applyAlignment="1" applyProtection="1">
      <alignment horizontal="center"/>
      <protection locked="0"/>
    </xf>
    <xf numFmtId="1" fontId="9" fillId="0" borderId="96" xfId="0" applyNumberFormat="1" applyFont="1" applyBorder="1" applyAlignment="1" applyProtection="1">
      <alignment horizontal="center" vertical="center"/>
      <protection locked="0"/>
    </xf>
    <xf numFmtId="1" fontId="9" fillId="0" borderId="93" xfId="0" applyNumberFormat="1" applyFont="1" applyBorder="1" applyAlignment="1" applyProtection="1">
      <alignment horizontal="center" vertical="center"/>
      <protection locked="0"/>
    </xf>
    <xf numFmtId="1" fontId="9" fillId="0" borderId="97" xfId="0" applyNumberFormat="1" applyFont="1" applyBorder="1" applyAlignment="1" applyProtection="1">
      <alignment horizontal="center" vertical="center"/>
      <protection locked="0"/>
    </xf>
    <xf numFmtId="0" fontId="9" fillId="0" borderId="96" xfId="0" applyFont="1" applyFill="1" applyBorder="1" applyAlignment="1" applyProtection="1">
      <alignment horizontal="center" vertical="center"/>
      <protection locked="0"/>
    </xf>
    <xf numFmtId="0" fontId="9" fillId="0" borderId="93" xfId="0" applyFont="1" applyFill="1" applyBorder="1" applyAlignment="1" applyProtection="1">
      <alignment horizontal="center" vertical="center"/>
      <protection locked="0"/>
    </xf>
    <xf numFmtId="0" fontId="9" fillId="0" borderId="97" xfId="0" applyFont="1" applyFill="1" applyBorder="1" applyAlignment="1" applyProtection="1">
      <alignment horizontal="center" vertical="center"/>
      <protection locked="0"/>
    </xf>
    <xf numFmtId="0" fontId="9" fillId="0" borderId="93" xfId="21" applyFont="1" applyFill="1" applyBorder="1" applyAlignment="1" applyProtection="1">
      <alignment horizontal="center" vertical="center"/>
      <protection locked="0"/>
    </xf>
    <xf numFmtId="0" fontId="9" fillId="0" borderId="97" xfId="21" applyFont="1" applyFill="1" applyBorder="1" applyAlignment="1" applyProtection="1">
      <alignment horizontal="center" vertical="center"/>
      <protection locked="0"/>
    </xf>
    <xf numFmtId="0" fontId="9" fillId="0" borderId="96" xfId="21" applyFont="1" applyFill="1" applyBorder="1" applyAlignment="1" applyProtection="1">
      <alignment horizontal="center" vertical="center"/>
      <protection locked="0"/>
    </xf>
    <xf numFmtId="1" fontId="9" fillId="0" borderId="93" xfId="0" applyNumberFormat="1" applyFont="1" applyFill="1" applyBorder="1" applyAlignment="1" applyProtection="1">
      <alignment horizontal="center" vertical="center"/>
      <protection locked="0"/>
    </xf>
    <xf numFmtId="0" fontId="9" fillId="0" borderId="98" xfId="21" applyFont="1" applyFill="1" applyBorder="1" applyAlignment="1" applyProtection="1">
      <alignment horizontal="center" vertical="center"/>
      <protection locked="0"/>
    </xf>
    <xf numFmtId="1" fontId="9" fillId="0" borderId="96" xfId="0" applyNumberFormat="1" applyFont="1" applyFill="1" applyBorder="1" applyAlignment="1" applyProtection="1">
      <alignment horizontal="center" vertical="center"/>
      <protection locked="0"/>
    </xf>
    <xf numFmtId="1" fontId="9" fillId="0" borderId="99" xfId="0" applyNumberFormat="1" applyFont="1" applyFill="1" applyBorder="1" applyAlignment="1" applyProtection="1">
      <alignment horizontal="center" vertical="center"/>
      <protection locked="0"/>
    </xf>
    <xf numFmtId="0" fontId="9" fillId="0" borderId="100" xfId="21" applyFont="1" applyFill="1" applyBorder="1" applyAlignment="1" applyProtection="1">
      <alignment horizontal="center" vertical="center"/>
      <protection locked="0"/>
    </xf>
    <xf numFmtId="0" fontId="9" fillId="0" borderId="101" xfId="21" applyFont="1" applyFill="1" applyBorder="1" applyAlignment="1" applyProtection="1">
      <alignment horizontal="center" vertical="center"/>
      <protection locked="0"/>
    </xf>
    <xf numFmtId="1" fontId="9" fillId="0" borderId="102" xfId="0" applyNumberFormat="1" applyFont="1" applyFill="1" applyBorder="1" applyAlignment="1" applyProtection="1">
      <alignment horizontal="center" vertical="center"/>
      <protection locked="0"/>
    </xf>
    <xf numFmtId="0" fontId="9" fillId="0" borderId="103" xfId="21" applyFont="1" applyFill="1" applyBorder="1" applyAlignment="1" applyProtection="1">
      <alignment horizontal="center" vertical="center"/>
      <protection locked="0"/>
    </xf>
    <xf numFmtId="0" fontId="9" fillId="0" borderId="104" xfId="21" applyFont="1" applyFill="1" applyBorder="1" applyAlignment="1" applyProtection="1">
      <alignment horizontal="center" vertical="center"/>
      <protection locked="0"/>
    </xf>
    <xf numFmtId="0" fontId="9" fillId="0" borderId="102" xfId="0" applyFont="1" applyFill="1" applyBorder="1" applyAlignment="1" applyProtection="1">
      <alignment horizontal="center" vertical="center"/>
      <protection locked="0"/>
    </xf>
    <xf numFmtId="1" fontId="9" fillId="0" borderId="105" xfId="0" applyNumberFormat="1" applyFont="1" applyFill="1" applyBorder="1" applyAlignment="1" applyProtection="1">
      <alignment horizontal="center" vertical="center"/>
      <protection locked="0"/>
    </xf>
    <xf numFmtId="0" fontId="9" fillId="0" borderId="106" xfId="21" applyFont="1" applyFill="1" applyBorder="1" applyAlignment="1" applyProtection="1">
      <alignment horizontal="center" vertical="center"/>
      <protection locked="0"/>
    </xf>
    <xf numFmtId="0" fontId="9" fillId="0" borderId="105" xfId="0" applyFont="1" applyFill="1" applyBorder="1" applyAlignment="1" applyProtection="1">
      <alignment horizontal="center" vertical="center"/>
      <protection locked="0"/>
    </xf>
    <xf numFmtId="172" fontId="14" fillId="0" borderId="68" xfId="0" applyNumberFormat="1" applyFont="1" applyFill="1" applyBorder="1" applyAlignment="1" applyProtection="1">
      <alignment horizontal="center"/>
      <protection locked="0"/>
    </xf>
    <xf numFmtId="1" fontId="9" fillId="0" borderId="64" xfId="0" applyNumberFormat="1" applyFont="1" applyBorder="1" applyAlignment="1" applyProtection="1">
      <alignment horizontal="center" vertical="center"/>
      <protection locked="0"/>
    </xf>
    <xf numFmtId="1" fontId="9" fillId="0" borderId="9" xfId="0" applyNumberFormat="1" applyFont="1" applyBorder="1" applyAlignment="1" applyProtection="1">
      <alignment horizontal="center" vertical="center"/>
      <protection locked="0"/>
    </xf>
    <xf numFmtId="1" fontId="9" fillId="0" borderId="65" xfId="0" applyNumberFormat="1" applyFont="1" applyBorder="1" applyAlignment="1" applyProtection="1">
      <alignment horizontal="center" vertical="center"/>
      <protection locked="0"/>
    </xf>
    <xf numFmtId="0" fontId="9" fillId="0" borderId="107" xfId="0" applyFont="1" applyFill="1" applyBorder="1" applyAlignment="1" applyProtection="1">
      <alignment horizontal="center" vertical="center"/>
      <protection locked="0"/>
    </xf>
    <xf numFmtId="0" fontId="71" fillId="0" borderId="9" xfId="21" applyFont="1" applyFill="1" applyBorder="1" applyAlignment="1" applyProtection="1">
      <alignment horizontal="center" vertical="center"/>
      <protection locked="0"/>
    </xf>
    <xf numFmtId="0" fontId="9" fillId="0" borderId="108" xfId="21" applyFont="1" applyFill="1" applyBorder="1" applyAlignment="1" applyProtection="1">
      <alignment horizontal="center" vertical="center"/>
      <protection locked="0"/>
    </xf>
    <xf numFmtId="1" fontId="9" fillId="0" borderId="68" xfId="0" applyNumberFormat="1" applyFont="1" applyFill="1" applyBorder="1" applyAlignment="1" applyProtection="1">
      <alignment horizontal="center" vertical="center"/>
      <protection locked="0"/>
    </xf>
    <xf numFmtId="1" fontId="9" fillId="0" borderId="109" xfId="0" applyNumberFormat="1" applyFont="1" applyFill="1" applyBorder="1" applyAlignment="1" applyProtection="1">
      <alignment horizontal="center" vertical="center"/>
      <protection locked="0"/>
    </xf>
    <xf numFmtId="0" fontId="9" fillId="0" borderId="69" xfId="21" applyFont="1" applyFill="1" applyBorder="1" applyAlignment="1" applyProtection="1">
      <alignment horizontal="center" vertical="center"/>
      <protection locked="0"/>
    </xf>
    <xf numFmtId="0" fontId="9" fillId="0" borderId="110" xfId="21" applyFont="1" applyFill="1" applyBorder="1" applyAlignment="1" applyProtection="1">
      <alignment horizontal="center" vertical="center"/>
      <protection locked="0"/>
    </xf>
    <xf numFmtId="0" fontId="9" fillId="0" borderId="111" xfId="21" applyFont="1" applyFill="1" applyBorder="1" applyAlignment="1" applyProtection="1">
      <alignment horizontal="center" vertical="center"/>
      <protection locked="0"/>
    </xf>
    <xf numFmtId="0" fontId="9" fillId="0" borderId="112" xfId="21" applyFont="1" applyFill="1" applyBorder="1" applyAlignment="1" applyProtection="1">
      <alignment horizontal="center" vertical="center"/>
      <protection locked="0"/>
    </xf>
    <xf numFmtId="0" fontId="9" fillId="0" borderId="113" xfId="21" applyFont="1" applyFill="1" applyBorder="1" applyAlignment="1" applyProtection="1">
      <alignment horizontal="center" vertical="center"/>
      <protection locked="0"/>
    </xf>
    <xf numFmtId="0" fontId="9" fillId="0" borderId="114" xfId="21" applyFont="1" applyFill="1" applyBorder="1" applyAlignment="1" applyProtection="1">
      <alignment horizontal="center" vertical="center"/>
      <protection locked="0"/>
    </xf>
    <xf numFmtId="1" fontId="9" fillId="0" borderId="115" xfId="0" applyNumberFormat="1" applyFont="1" applyFill="1" applyBorder="1" applyAlignment="1" applyProtection="1">
      <alignment horizontal="center" vertical="center"/>
      <protection locked="0"/>
    </xf>
    <xf numFmtId="0" fontId="9" fillId="0" borderId="116" xfId="21" applyFont="1" applyFill="1" applyBorder="1" applyAlignment="1" applyProtection="1">
      <alignment horizontal="center" vertical="center"/>
      <protection locked="0"/>
    </xf>
    <xf numFmtId="0" fontId="9" fillId="0" borderId="117" xfId="21" applyFont="1" applyFill="1" applyBorder="1" applyAlignment="1" applyProtection="1">
      <alignment horizontal="center" vertical="center"/>
      <protection locked="0"/>
    </xf>
    <xf numFmtId="0" fontId="9" fillId="0" borderId="115" xfId="0" applyFont="1" applyFill="1" applyBorder="1" applyAlignment="1" applyProtection="1">
      <alignment horizontal="center" vertical="center"/>
      <protection locked="0"/>
    </xf>
    <xf numFmtId="0" fontId="9" fillId="0" borderId="115" xfId="21" applyFont="1" applyFill="1" applyBorder="1" applyAlignment="1" applyProtection="1">
      <alignment horizontal="center" vertical="center"/>
      <protection locked="0"/>
    </xf>
    <xf numFmtId="0" fontId="14" fillId="0" borderId="6" xfId="0" applyFont="1" applyFill="1" applyBorder="1" applyAlignment="1">
      <alignment horizontal="left" vertical="center" indent="1"/>
    </xf>
    <xf numFmtId="1" fontId="71" fillId="0" borderId="75" xfId="0" applyNumberFormat="1" applyFont="1" applyFill="1" applyBorder="1" applyAlignment="1" applyProtection="1">
      <alignment horizontal="center" vertical="center"/>
      <protection locked="0"/>
    </xf>
    <xf numFmtId="1" fontId="9" fillId="0" borderId="116" xfId="0" applyNumberFormat="1" applyFont="1" applyFill="1" applyBorder="1" applyAlignment="1" applyProtection="1">
      <alignment horizontal="center" vertical="center"/>
      <protection locked="0"/>
    </xf>
    <xf numFmtId="1" fontId="9" fillId="0" borderId="117" xfId="0" applyNumberFormat="1" applyFont="1" applyFill="1" applyBorder="1" applyAlignment="1" applyProtection="1">
      <alignment horizontal="center" vertical="center"/>
      <protection locked="0"/>
    </xf>
    <xf numFmtId="1" fontId="9" fillId="0" borderId="63" xfId="0" applyNumberFormat="1" applyFont="1" applyFill="1" applyBorder="1" applyAlignment="1" applyProtection="1">
      <alignment horizontal="center" vertical="center"/>
      <protection locked="0"/>
    </xf>
    <xf numFmtId="0" fontId="9" fillId="0" borderId="83" xfId="0" applyFont="1" applyFill="1" applyBorder="1" applyAlignment="1">
      <alignment horizontal="center" vertical="center"/>
    </xf>
    <xf numFmtId="0" fontId="9" fillId="0" borderId="84" xfId="0" applyFont="1" applyFill="1" applyBorder="1" applyAlignment="1">
      <alignment horizontal="center" vertical="center"/>
    </xf>
    <xf numFmtId="0" fontId="9" fillId="0" borderId="85" xfId="0" applyFont="1" applyFill="1" applyBorder="1" applyAlignment="1">
      <alignment horizontal="center" vertical="center"/>
    </xf>
    <xf numFmtId="0" fontId="9" fillId="0" borderId="116" xfId="0" applyFont="1" applyFill="1" applyBorder="1" applyAlignment="1" applyProtection="1">
      <alignment horizontal="center" vertical="center"/>
      <protection locked="0"/>
    </xf>
    <xf numFmtId="0" fontId="9" fillId="0" borderId="117" xfId="0" applyFont="1" applyFill="1" applyBorder="1" applyAlignment="1" applyProtection="1">
      <alignment horizontal="center" vertical="center"/>
      <protection locked="0"/>
    </xf>
    <xf numFmtId="0" fontId="9" fillId="0" borderId="87" xfId="0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center" vertical="center"/>
    </xf>
    <xf numFmtId="0" fontId="9" fillId="0" borderId="8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9" fillId="0" borderId="115" xfId="0" applyFont="1" applyFill="1" applyBorder="1" applyAlignment="1">
      <alignment horizontal="center" vertical="center"/>
    </xf>
    <xf numFmtId="0" fontId="9" fillId="0" borderId="116" xfId="0" applyFont="1" applyFill="1" applyBorder="1" applyAlignment="1">
      <alignment horizontal="center" vertical="center"/>
    </xf>
    <xf numFmtId="0" fontId="4" fillId="0" borderId="116" xfId="0" applyFont="1" applyFill="1" applyBorder="1" applyAlignment="1">
      <alignment horizontal="center" vertical="center"/>
    </xf>
    <xf numFmtId="0" fontId="4" fillId="0" borderId="117" xfId="0" applyFont="1" applyFill="1" applyBorder="1" applyAlignment="1">
      <alignment horizontal="center" vertical="center"/>
    </xf>
    <xf numFmtId="0" fontId="9" fillId="0" borderId="86" xfId="0" applyFont="1" applyFill="1" applyBorder="1" applyAlignment="1">
      <alignment horizontal="center" vertical="center"/>
    </xf>
    <xf numFmtId="0" fontId="4" fillId="0" borderId="88" xfId="0" applyFont="1" applyFill="1" applyBorder="1" applyAlignment="1">
      <alignment horizontal="center" vertical="center"/>
    </xf>
    <xf numFmtId="0" fontId="4" fillId="0" borderId="89" xfId="0" applyFont="1" applyFill="1" applyBorder="1" applyAlignment="1">
      <alignment horizontal="center" vertical="center"/>
    </xf>
    <xf numFmtId="0" fontId="9" fillId="0" borderId="117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9" fillId="0" borderId="91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9" fillId="0" borderId="118" xfId="0" applyFont="1" applyFill="1" applyBorder="1" applyAlignment="1" applyProtection="1">
      <alignment horizontal="center" vertical="center"/>
      <protection locked="0"/>
    </xf>
    <xf numFmtId="1" fontId="9" fillId="0" borderId="119" xfId="0" applyNumberFormat="1" applyFont="1" applyFill="1" applyBorder="1" applyAlignment="1" applyProtection="1">
      <alignment horizontal="center" vertical="center"/>
      <protection locked="0"/>
    </xf>
    <xf numFmtId="0" fontId="9" fillId="0" borderId="119" xfId="21" applyFont="1" applyFill="1" applyBorder="1" applyAlignment="1" applyProtection="1">
      <alignment horizontal="center" vertical="center"/>
      <protection locked="0"/>
    </xf>
    <xf numFmtId="0" fontId="9" fillId="0" borderId="120" xfId="21" applyFont="1" applyFill="1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center" vertical="center"/>
      <protection locked="0"/>
    </xf>
    <xf numFmtId="1" fontId="4" fillId="0" borderId="75" xfId="0" applyNumberFormat="1" applyFont="1" applyBorder="1" applyAlignment="1" applyProtection="1">
      <alignment horizontal="center" vertical="center"/>
      <protection locked="0"/>
    </xf>
    <xf numFmtId="0" fontId="4" fillId="0" borderId="74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0" fillId="0" borderId="75" xfId="0" applyFill="1" applyBorder="1" applyAlignment="1" applyProtection="1">
      <alignment horizontal="center" vertical="center"/>
      <protection locked="0"/>
    </xf>
    <xf numFmtId="0" fontId="0" fillId="0" borderId="74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1" fontId="4" fillId="0" borderId="75" xfId="0" applyNumberFormat="1" applyFont="1" applyFill="1" applyBorder="1" applyAlignment="1" applyProtection="1">
      <alignment horizontal="center" vertical="center"/>
      <protection locked="0"/>
    </xf>
    <xf numFmtId="0" fontId="9" fillId="0" borderId="118" xfId="21" applyFont="1" applyFill="1" applyBorder="1" applyAlignment="1" applyProtection="1">
      <alignment horizontal="center" vertical="center"/>
      <protection locked="0"/>
    </xf>
    <xf numFmtId="0" fontId="9" fillId="0" borderId="63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119" xfId="0" applyFont="1" applyFill="1" applyBorder="1" applyAlignment="1" applyProtection="1">
      <alignment horizontal="center" vertical="center"/>
      <protection locked="0"/>
    </xf>
    <xf numFmtId="1" fontId="9" fillId="0" borderId="118" xfId="0" applyNumberFormat="1" applyFont="1" applyFill="1" applyBorder="1" applyAlignment="1" applyProtection="1">
      <alignment horizontal="center" vertical="center"/>
      <protection locked="0"/>
    </xf>
    <xf numFmtId="1" fontId="9" fillId="0" borderId="121" xfId="0" applyNumberFormat="1" applyFont="1" applyFill="1" applyBorder="1" applyAlignment="1" applyProtection="1">
      <alignment horizontal="center" vertical="center"/>
      <protection locked="0"/>
    </xf>
    <xf numFmtId="0" fontId="9" fillId="0" borderId="122" xfId="21" applyFont="1" applyFill="1" applyBorder="1" applyAlignment="1" applyProtection="1">
      <alignment horizontal="center" vertical="center"/>
      <protection locked="0"/>
    </xf>
    <xf numFmtId="0" fontId="9" fillId="0" borderId="82" xfId="0" applyFont="1" applyFill="1" applyBorder="1" applyAlignment="1">
      <alignment horizontal="center" vertical="center"/>
    </xf>
    <xf numFmtId="0" fontId="9" fillId="0" borderId="121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72" fontId="0" fillId="0" borderId="0" xfId="0" applyNumberFormat="1" applyFont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 vertical="center" indent="1"/>
      <protection locked="0"/>
    </xf>
    <xf numFmtId="172" fontId="63" fillId="0" borderId="0" xfId="0" applyNumberFormat="1" applyFont="1" applyFill="1" applyAlignment="1" applyProtection="1">
      <alignment horizontal="center"/>
      <protection locked="0"/>
    </xf>
    <xf numFmtId="172" fontId="57" fillId="0" borderId="0" xfId="0" applyNumberFormat="1" applyFont="1" applyFill="1" applyAlignment="1" applyProtection="1">
      <alignment horizontal="center"/>
      <protection locked="0"/>
    </xf>
    <xf numFmtId="1" fontId="63" fillId="0" borderId="6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1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 indent="1"/>
      <protection locked="0"/>
    </xf>
    <xf numFmtId="0" fontId="0" fillId="0" borderId="0" xfId="0" applyFont="1" applyAlignment="1" applyProtection="1">
      <alignment horizontal="left" vertical="center" indent="1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0" fontId="0" fillId="5" borderId="0" xfId="0" applyFont="1" applyFill="1" applyAlignment="1" applyProtection="1">
      <alignment horizontal="center" vertical="center"/>
      <protection locked="0"/>
    </xf>
    <xf numFmtId="0" fontId="57" fillId="8" borderId="0" xfId="0" applyFont="1" applyFill="1" applyBorder="1" applyAlignment="1" applyProtection="1">
      <alignment horizontal="center" vertical="center"/>
      <protection locked="0"/>
    </xf>
    <xf numFmtId="1" fontId="69" fillId="8" borderId="0" xfId="0" applyNumberFormat="1" applyFont="1" applyFill="1" applyBorder="1" applyAlignment="1" applyProtection="1">
      <alignment horizontal="center" vertical="center"/>
      <protection locked="0"/>
    </xf>
    <xf numFmtId="1" fontId="0" fillId="8" borderId="0" xfId="0" applyNumberFormat="1" applyFill="1" applyBorder="1" applyAlignment="1" applyProtection="1">
      <alignment horizontal="center" vertical="center"/>
      <protection locked="0"/>
    </xf>
    <xf numFmtId="2" fontId="0" fillId="8" borderId="0" xfId="0" applyNumberFormat="1" applyFill="1" applyBorder="1" applyAlignment="1" applyProtection="1">
      <alignment horizontal="center" vertical="center"/>
      <protection locked="0"/>
    </xf>
    <xf numFmtId="172" fontId="0" fillId="8" borderId="0" xfId="0" applyNumberFormat="1" applyFill="1" applyBorder="1" applyAlignment="1" applyProtection="1">
      <alignment horizontal="center" vertical="center"/>
      <protection locked="0"/>
    </xf>
    <xf numFmtId="1" fontId="25" fillId="8" borderId="0" xfId="0" applyNumberFormat="1" applyFont="1" applyFill="1" applyBorder="1" applyAlignment="1" applyProtection="1">
      <alignment horizontal="center" vertical="center"/>
      <protection locked="0"/>
    </xf>
    <xf numFmtId="0" fontId="4" fillId="8" borderId="0" xfId="0" applyFont="1" applyFill="1" applyBorder="1" applyAlignment="1" applyProtection="1">
      <alignment horizontal="center" vertical="center"/>
      <protection locked="0"/>
    </xf>
    <xf numFmtId="0" fontId="0" fillId="8" borderId="0" xfId="0" applyFill="1" applyBorder="1" applyAlignment="1" applyProtection="1">
      <alignment horizontal="center" vertical="center"/>
      <protection locked="0"/>
    </xf>
    <xf numFmtId="0" fontId="5" fillId="0" borderId="94" xfId="21" applyFont="1" applyFill="1" applyBorder="1" applyAlignment="1" applyProtection="1">
      <alignment horizontal="left" vertical="center" indent="1"/>
      <protection locked="0"/>
    </xf>
    <xf numFmtId="1" fontId="9" fillId="19" borderId="96" xfId="0" applyNumberFormat="1" applyFont="1" applyFill="1" applyBorder="1" applyAlignment="1" applyProtection="1">
      <alignment horizontal="center" vertical="center"/>
      <protection locked="0"/>
    </xf>
    <xf numFmtId="0" fontId="9" fillId="19" borderId="93" xfId="21" applyFont="1" applyFill="1" applyBorder="1" applyAlignment="1" applyProtection="1">
      <alignment horizontal="center" vertical="center"/>
      <protection locked="0"/>
    </xf>
    <xf numFmtId="0" fontId="9" fillId="19" borderId="64" xfId="0" applyFont="1" applyFill="1" applyBorder="1" applyAlignment="1" applyProtection="1">
      <alignment horizontal="center" vertical="center"/>
      <protection locked="0"/>
    </xf>
    <xf numFmtId="0" fontId="9" fillId="19" borderId="9" xfId="0" applyFont="1" applyFill="1" applyBorder="1" applyAlignment="1" applyProtection="1">
      <alignment horizontal="center" vertical="center"/>
      <protection locked="0"/>
    </xf>
    <xf numFmtId="0" fontId="9" fillId="19" borderId="93" xfId="0" applyFont="1" applyFill="1" applyBorder="1" applyAlignment="1" applyProtection="1">
      <alignment horizontal="center" vertical="center"/>
      <protection locked="0"/>
    </xf>
    <xf numFmtId="0" fontId="71" fillId="0" borderId="9" xfId="0" applyFont="1" applyFill="1" applyBorder="1" applyAlignment="1" applyProtection="1">
      <alignment horizontal="center" vertical="center"/>
      <protection locked="0"/>
    </xf>
    <xf numFmtId="0" fontId="9" fillId="0" borderId="123" xfId="0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0" fontId="9" fillId="0" borderId="92" xfId="0" applyFont="1" applyFill="1" applyBorder="1" applyAlignment="1">
      <alignment horizontal="center" vertical="center"/>
    </xf>
    <xf numFmtId="0" fontId="9" fillId="0" borderId="81" xfId="0" applyFont="1" applyFill="1" applyBorder="1" applyAlignment="1">
      <alignment horizontal="center" vertical="center"/>
    </xf>
    <xf numFmtId="0" fontId="9" fillId="0" borderId="124" xfId="21" applyFont="1" applyFill="1" applyBorder="1" applyAlignment="1" applyProtection="1">
      <alignment horizontal="center" vertical="center"/>
      <protection locked="0"/>
    </xf>
    <xf numFmtId="0" fontId="9" fillId="0" borderId="125" xfId="0" applyFont="1" applyFill="1" applyBorder="1" applyAlignment="1" applyProtection="1">
      <alignment horizontal="center" vertical="center"/>
      <protection locked="0"/>
    </xf>
    <xf numFmtId="0" fontId="9" fillId="0" borderId="98" xfId="0" applyFont="1" applyFill="1" applyBorder="1" applyAlignment="1" applyProtection="1">
      <alignment horizontal="center" vertical="center"/>
      <protection locked="0"/>
    </xf>
    <xf numFmtId="0" fontId="9" fillId="0" borderId="126" xfId="0" applyFont="1" applyFill="1" applyBorder="1" applyAlignment="1" applyProtection="1">
      <alignment horizontal="center" vertical="center"/>
      <protection locked="0"/>
    </xf>
    <xf numFmtId="0" fontId="9" fillId="0" borderId="95" xfId="0" applyFont="1" applyFill="1" applyBorder="1" applyAlignment="1" applyProtection="1">
      <alignment horizontal="center" vertical="center"/>
      <protection locked="0"/>
    </xf>
    <xf numFmtId="0" fontId="9" fillId="0" borderId="100" xfId="0" applyFont="1" applyFill="1" applyBorder="1" applyAlignment="1" applyProtection="1">
      <alignment horizontal="center" vertical="center"/>
      <protection locked="0"/>
    </xf>
    <xf numFmtId="1" fontId="9" fillId="0" borderId="100" xfId="0" applyNumberFormat="1" applyFont="1" applyFill="1" applyBorder="1" applyAlignment="1" applyProtection="1">
      <alignment horizontal="center" vertical="center"/>
      <protection locked="0"/>
    </xf>
    <xf numFmtId="0" fontId="9" fillId="0" borderId="127" xfId="0" applyFont="1" applyFill="1" applyBorder="1" applyAlignment="1" applyProtection="1">
      <alignment horizontal="center" vertical="center"/>
      <protection locked="0"/>
    </xf>
    <xf numFmtId="1" fontId="9" fillId="0" borderId="98" xfId="0" applyNumberFormat="1" applyFont="1" applyFill="1" applyBorder="1" applyAlignment="1" applyProtection="1">
      <alignment horizontal="center" vertical="center"/>
      <protection locked="0"/>
    </xf>
    <xf numFmtId="1" fontId="9" fillId="0" borderId="101" xfId="0" applyNumberFormat="1" applyFont="1" applyFill="1" applyBorder="1" applyAlignment="1" applyProtection="1">
      <alignment horizontal="center" vertical="center"/>
      <protection locked="0"/>
    </xf>
    <xf numFmtId="1" fontId="9" fillId="0" borderId="93" xfId="0" applyNumberFormat="1" applyFont="1" applyFill="1" applyBorder="1" applyAlignment="1" applyProtection="1">
      <alignment horizontal="center"/>
      <protection locked="0"/>
    </xf>
    <xf numFmtId="1" fontId="9" fillId="0" borderId="9" xfId="0" applyNumberFormat="1" applyFont="1" applyFill="1" applyBorder="1" applyAlignment="1" applyProtection="1">
      <alignment horizontal="center"/>
      <protection locked="0"/>
    </xf>
    <xf numFmtId="1" fontId="9" fillId="0" borderId="70" xfId="0" applyNumberFormat="1" applyFont="1" applyFill="1" applyBorder="1" applyAlignment="1" applyProtection="1">
      <alignment horizontal="center" vertical="center"/>
      <protection locked="0"/>
    </xf>
    <xf numFmtId="0" fontId="42" fillId="0" borderId="6" xfId="21" applyFont="1" applyFill="1" applyBorder="1" applyAlignment="1" applyProtection="1">
      <alignment horizontal="center" vertical="center"/>
      <protection locked="0"/>
    </xf>
    <xf numFmtId="1" fontId="9" fillId="0" borderId="3" xfId="0" applyNumberFormat="1" applyFont="1" applyFill="1" applyBorder="1" applyAlignment="1" applyProtection="1">
      <alignment horizontal="center"/>
      <protection locked="0"/>
    </xf>
    <xf numFmtId="0" fontId="9" fillId="0" borderId="73" xfId="21" applyFont="1" applyFill="1" applyBorder="1" applyAlignment="1" applyProtection="1">
      <alignment horizontal="center" vertical="center"/>
      <protection locked="0"/>
    </xf>
    <xf numFmtId="0" fontId="9" fillId="0" borderId="128" xfId="21" applyFont="1" applyFill="1" applyBorder="1" applyAlignment="1" applyProtection="1">
      <alignment horizontal="center" vertical="center"/>
      <protection locked="0"/>
    </xf>
    <xf numFmtId="0" fontId="9" fillId="0" borderId="129" xfId="21" applyFont="1" applyFill="1" applyBorder="1" applyAlignment="1" applyProtection="1">
      <alignment horizontal="center" vertical="center"/>
      <protection locked="0"/>
    </xf>
    <xf numFmtId="1" fontId="9" fillId="0" borderId="127" xfId="0" applyNumberFormat="1" applyFont="1" applyFill="1" applyBorder="1" applyAlignment="1" applyProtection="1">
      <alignment horizontal="center" vertical="center"/>
      <protection locked="0"/>
    </xf>
    <xf numFmtId="0" fontId="9" fillId="0" borderId="130" xfId="21" applyFont="1" applyFill="1" applyBorder="1" applyAlignment="1" applyProtection="1">
      <alignment horizontal="center" vertical="center"/>
      <protection locked="0"/>
    </xf>
    <xf numFmtId="1" fontId="9" fillId="0" borderId="130" xfId="0" applyNumberFormat="1" applyFont="1" applyFill="1" applyBorder="1" applyAlignment="1" applyProtection="1">
      <alignment horizontal="center"/>
      <protection locked="0"/>
    </xf>
    <xf numFmtId="1" fontId="9" fillId="0" borderId="72" xfId="0" applyNumberFormat="1" applyFont="1" applyFill="1" applyBorder="1" applyAlignment="1" applyProtection="1">
      <alignment horizontal="center" vertical="center"/>
      <protection locked="0"/>
    </xf>
    <xf numFmtId="1" fontId="9" fillId="0" borderId="103" xfId="0" applyNumberFormat="1" applyFont="1" applyFill="1" applyBorder="1" applyAlignment="1" applyProtection="1">
      <alignment horizontal="center" vertical="center"/>
      <protection locked="0"/>
    </xf>
    <xf numFmtId="1" fontId="9" fillId="0" borderId="131" xfId="0" applyNumberFormat="1" applyFont="1" applyFill="1" applyBorder="1" applyAlignment="1" applyProtection="1">
      <alignment horizontal="center" vertical="center"/>
      <protection locked="0"/>
    </xf>
    <xf numFmtId="0" fontId="9" fillId="0" borderId="132" xfId="21" applyFont="1" applyFill="1" applyBorder="1" applyAlignment="1" applyProtection="1">
      <alignment horizontal="center" vertical="center"/>
      <protection locked="0"/>
    </xf>
    <xf numFmtId="0" fontId="9" fillId="0" borderId="133" xfId="0" applyFont="1" applyFill="1" applyBorder="1" applyAlignment="1" applyProtection="1">
      <alignment horizontal="center" vertical="center"/>
      <protection locked="0"/>
    </xf>
    <xf numFmtId="0" fontId="9" fillId="0" borderId="134" xfId="21" applyFont="1" applyFill="1" applyBorder="1" applyAlignment="1" applyProtection="1">
      <alignment horizontal="center" vertical="center"/>
      <protection locked="0"/>
    </xf>
    <xf numFmtId="1" fontId="9" fillId="0" borderId="106" xfId="0" applyNumberFormat="1" applyFont="1" applyFill="1" applyBorder="1" applyAlignment="1" applyProtection="1">
      <alignment horizontal="center" vertical="center"/>
      <protection locked="0"/>
    </xf>
    <xf numFmtId="0" fontId="6" fillId="4" borderId="28" xfId="21" applyFont="1" applyFill="1" applyBorder="1" applyAlignment="1" applyProtection="1">
      <alignment horizontal="left" vertical="center" indent="1"/>
      <protection locked="0"/>
    </xf>
    <xf numFmtId="0" fontId="23" fillId="0" borderId="20" xfId="21" applyFont="1" applyBorder="1" applyAlignment="1" applyProtection="1">
      <alignment horizontal="left" indent="1"/>
      <protection locked="0"/>
    </xf>
    <xf numFmtId="0" fontId="40" fillId="0" borderId="6" xfId="0" applyFont="1" applyFill="1" applyBorder="1" applyAlignment="1" applyProtection="1">
      <alignment horizontal="left" indent="1"/>
      <protection locked="0"/>
    </xf>
    <xf numFmtId="0" fontId="26" fillId="0" borderId="29" xfId="0" applyFont="1" applyFill="1" applyBorder="1" applyAlignment="1" applyProtection="1">
      <alignment horizontal="center" vertical="center"/>
      <protection locked="0"/>
    </xf>
    <xf numFmtId="0" fontId="33" fillId="0" borderId="3" xfId="0" applyFont="1" applyFill="1" applyBorder="1" applyAlignment="1" applyProtection="1">
      <alignment horizontal="center" vertical="center"/>
      <protection locked="0"/>
    </xf>
    <xf numFmtId="0" fontId="14" fillId="0" borderId="20" xfId="21" applyFont="1" applyFill="1" applyBorder="1" applyAlignment="1" applyProtection="1">
      <alignment horizontal="center"/>
      <protection locked="0"/>
    </xf>
    <xf numFmtId="0" fontId="10" fillId="8" borderId="3" xfId="0" applyFont="1" applyFill="1" applyBorder="1" applyAlignment="1" applyProtection="1">
      <alignment/>
      <protection locked="0"/>
    </xf>
    <xf numFmtId="0" fontId="33" fillId="0" borderId="20" xfId="21" applyFont="1" applyFill="1" applyBorder="1" applyAlignment="1" applyProtection="1">
      <alignment horizontal="center" vertical="center"/>
      <protection locked="0"/>
    </xf>
    <xf numFmtId="0" fontId="19" fillId="0" borderId="6" xfId="21" applyFont="1" applyFill="1" applyBorder="1" applyAlignment="1" applyProtection="1">
      <alignment horizontal="center" vertical="center"/>
      <protection locked="0"/>
    </xf>
    <xf numFmtId="0" fontId="10" fillId="8" borderId="31" xfId="0" applyFont="1" applyFill="1" applyBorder="1" applyAlignment="1" applyProtection="1">
      <alignment/>
      <protection locked="0"/>
    </xf>
    <xf numFmtId="0" fontId="10" fillId="8" borderId="27" xfId="0" applyFont="1" applyFill="1" applyBorder="1" applyAlignment="1" applyProtection="1">
      <alignment/>
      <protection locked="0"/>
    </xf>
    <xf numFmtId="0" fontId="10" fillId="3" borderId="9" xfId="0" applyFont="1" applyFill="1" applyBorder="1" applyAlignment="1" applyProtection="1">
      <alignment horizontal="center"/>
      <protection locked="0"/>
    </xf>
    <xf numFmtId="0" fontId="41" fillId="0" borderId="9" xfId="21" applyFont="1" applyFill="1" applyBorder="1" applyAlignment="1" applyProtection="1">
      <alignment horizontal="left" indent="1"/>
      <protection locked="0"/>
    </xf>
    <xf numFmtId="0" fontId="46" fillId="0" borderId="6" xfId="21" applyFont="1" applyFill="1" applyBorder="1" applyAlignment="1" applyProtection="1">
      <alignment horizontal="center" vertical="center"/>
      <protection locked="0"/>
    </xf>
    <xf numFmtId="0" fontId="10" fillId="11" borderId="9" xfId="21" applyFont="1" applyFill="1" applyBorder="1" applyAlignment="1" applyProtection="1">
      <alignment horizontal="center"/>
      <protection locked="0"/>
    </xf>
    <xf numFmtId="0" fontId="6" fillId="0" borderId="9" xfId="21" applyFont="1" applyBorder="1" applyAlignment="1" applyProtection="1">
      <alignment horizontal="left" indent="1"/>
      <protection locked="0"/>
    </xf>
    <xf numFmtId="0" fontId="6" fillId="0" borderId="20" xfId="0" applyFont="1" applyBorder="1" applyAlignment="1" applyProtection="1">
      <alignment horizontal="left" indent="1"/>
      <protection locked="0"/>
    </xf>
    <xf numFmtId="0" fontId="6" fillId="4" borderId="9" xfId="0" applyFont="1" applyFill="1" applyBorder="1" applyAlignment="1" applyProtection="1">
      <alignment horizontal="left" indent="1"/>
      <protection locked="0"/>
    </xf>
    <xf numFmtId="0" fontId="23" fillId="0" borderId="29" xfId="21" applyFont="1" applyFill="1" applyBorder="1" applyAlignment="1" applyProtection="1">
      <alignment horizontal="center" vertical="center"/>
      <protection locked="0"/>
    </xf>
    <xf numFmtId="0" fontId="23" fillId="0" borderId="28" xfId="21" applyFont="1" applyFill="1" applyBorder="1" applyAlignment="1" applyProtection="1">
      <alignment horizontal="center"/>
      <protection locked="0"/>
    </xf>
    <xf numFmtId="1" fontId="15" fillId="0" borderId="6" xfId="0" applyNumberFormat="1" applyFont="1" applyFill="1" applyBorder="1" applyAlignment="1" applyProtection="1">
      <alignment horizontal="center"/>
      <protection locked="0"/>
    </xf>
    <xf numFmtId="0" fontId="46" fillId="0" borderId="31" xfId="21" applyFont="1" applyFill="1" applyBorder="1" applyAlignment="1" applyProtection="1">
      <alignment horizontal="center" vertical="center"/>
      <protection locked="0"/>
    </xf>
    <xf numFmtId="0" fontId="46" fillId="0" borderId="28" xfId="21" applyFont="1" applyFill="1" applyBorder="1" applyAlignment="1" applyProtection="1">
      <alignment horizontal="center" vertical="center"/>
      <protection locked="0"/>
    </xf>
    <xf numFmtId="1" fontId="0" fillId="0" borderId="20" xfId="0" applyNumberFormat="1" applyFont="1" applyFill="1" applyBorder="1" applyAlignment="1" applyProtection="1">
      <alignment horizontal="center" vertical="center"/>
      <protection locked="0"/>
    </xf>
    <xf numFmtId="1" fontId="0" fillId="0" borderId="28" xfId="0" applyNumberFormat="1" applyFont="1" applyFill="1" applyBorder="1" applyAlignment="1" applyProtection="1">
      <alignment horizontal="center" vertical="center"/>
      <protection locked="0"/>
    </xf>
    <xf numFmtId="1" fontId="0" fillId="0" borderId="6" xfId="0" applyNumberFormat="1" applyFont="1" applyFill="1" applyBorder="1" applyAlignment="1">
      <alignment horizontal="center"/>
    </xf>
    <xf numFmtId="0" fontId="6" fillId="2" borderId="28" xfId="0" applyFont="1" applyFill="1" applyBorder="1" applyAlignment="1" applyProtection="1">
      <alignment horizontal="left" vertical="center" indent="1"/>
      <protection locked="0"/>
    </xf>
    <xf numFmtId="0" fontId="6" fillId="0" borderId="36" xfId="21" applyFont="1" applyFill="1" applyBorder="1" applyAlignment="1" applyProtection="1">
      <alignment horizontal="left" vertical="center" indent="1"/>
      <protection locked="0"/>
    </xf>
    <xf numFmtId="0" fontId="6" fillId="0" borderId="6" xfId="0" applyFont="1" applyFill="1" applyBorder="1" applyAlignment="1">
      <alignment horizontal="left" indent="1"/>
    </xf>
    <xf numFmtId="1" fontId="14" fillId="0" borderId="36" xfId="0" applyNumberFormat="1" applyFont="1" applyFill="1" applyBorder="1" applyAlignment="1" applyProtection="1">
      <alignment horizontal="center" vertical="center"/>
      <protection locked="0"/>
    </xf>
    <xf numFmtId="0" fontId="14" fillId="0" borderId="36" xfId="21" applyFont="1" applyFill="1" applyBorder="1" applyAlignment="1" applyProtection="1">
      <alignment horizontal="center"/>
      <protection locked="0"/>
    </xf>
    <xf numFmtId="0" fontId="16" fillId="0" borderId="9" xfId="21" applyFont="1" applyFill="1" applyBorder="1" applyAlignment="1" applyProtection="1">
      <alignment horizontal="center"/>
      <protection locked="0"/>
    </xf>
    <xf numFmtId="0" fontId="16" fillId="0" borderId="6" xfId="0" applyFont="1" applyFill="1" applyBorder="1" applyAlignment="1" applyProtection="1">
      <alignment horizontal="center" vertical="center"/>
      <protection locked="0"/>
    </xf>
    <xf numFmtId="0" fontId="10" fillId="15" borderId="9" xfId="21" applyFont="1" applyFill="1" applyBorder="1" applyAlignment="1" applyProtection="1">
      <alignment horizontal="center"/>
      <protection locked="0"/>
    </xf>
    <xf numFmtId="0" fontId="31" fillId="15" borderId="50" xfId="0" applyFont="1" applyFill="1" applyBorder="1" applyAlignment="1" applyProtection="1">
      <alignment horizontal="center" vertical="center" wrapText="1"/>
      <protection locked="0"/>
    </xf>
    <xf numFmtId="0" fontId="31" fillId="15" borderId="60" xfId="0" applyFont="1" applyFill="1" applyBorder="1" applyAlignment="1" applyProtection="1">
      <alignment horizontal="center" vertical="center" wrapText="1"/>
      <protection locked="0"/>
    </xf>
    <xf numFmtId="0" fontId="9" fillId="0" borderId="135" xfId="0" applyFont="1" applyFill="1" applyBorder="1" applyAlignment="1" applyProtection="1">
      <alignment horizontal="center" vertical="center"/>
      <protection locked="0"/>
    </xf>
    <xf numFmtId="1" fontId="9" fillId="0" borderId="112" xfId="0" applyNumberFormat="1" applyFont="1" applyFill="1" applyBorder="1" applyAlignment="1" applyProtection="1">
      <alignment horizontal="center" vertical="center"/>
      <protection locked="0"/>
    </xf>
    <xf numFmtId="0" fontId="9" fillId="0" borderId="90" xfId="0" applyFont="1" applyFill="1" applyBorder="1" applyAlignment="1">
      <alignment horizontal="center" vertical="center"/>
    </xf>
    <xf numFmtId="0" fontId="9" fillId="0" borderId="136" xfId="0" applyFont="1" applyFill="1" applyBorder="1" applyAlignment="1" applyProtection="1">
      <alignment horizontal="center" vertical="center"/>
      <protection locked="0"/>
    </xf>
    <xf numFmtId="1" fontId="73" fillId="19" borderId="0" xfId="0" applyNumberFormat="1" applyFont="1" applyFill="1" applyBorder="1" applyAlignment="1" applyProtection="1">
      <alignment horizontal="left"/>
      <protection locked="0"/>
    </xf>
    <xf numFmtId="0" fontId="38" fillId="5" borderId="137" xfId="0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Alignment="1">
      <alignment horizontal="center" vertical="center"/>
    </xf>
    <xf numFmtId="0" fontId="38" fillId="5" borderId="0" xfId="0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Border="1" applyAlignment="1">
      <alignment horizontal="center" vertical="center"/>
    </xf>
    <xf numFmtId="0" fontId="38" fillId="8" borderId="0" xfId="0" applyFont="1" applyFill="1" applyBorder="1" applyAlignment="1" applyProtection="1">
      <alignment horizontal="center" vertical="center"/>
      <protection locked="0"/>
    </xf>
    <xf numFmtId="0" fontId="7" fillId="8" borderId="47" xfId="0" applyFont="1" applyFill="1" applyBorder="1" applyAlignment="1">
      <alignment horizontal="center" vertical="center"/>
    </xf>
    <xf numFmtId="0" fontId="68" fillId="19" borderId="0" xfId="0" applyFont="1" applyFill="1" applyAlignment="1" applyProtection="1">
      <alignment/>
      <protection locked="0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36" fillId="0" borderId="138" xfId="0" applyFont="1" applyFill="1" applyBorder="1" applyAlignment="1">
      <alignment horizontal="left"/>
    </xf>
    <xf numFmtId="0" fontId="0" fillId="0" borderId="139" xfId="0" applyBorder="1" applyAlignment="1">
      <alignment/>
    </xf>
    <xf numFmtId="0" fontId="62" fillId="0" borderId="77" xfId="0" applyFont="1" applyFill="1" applyBorder="1" applyAlignment="1">
      <alignment horizontal="left"/>
    </xf>
    <xf numFmtId="0" fontId="0" fillId="0" borderId="140" xfId="0" applyFont="1" applyBorder="1" applyAlignment="1">
      <alignment/>
    </xf>
    <xf numFmtId="0" fontId="37" fillId="0" borderId="49" xfId="0" applyFont="1" applyFill="1" applyBorder="1" applyAlignment="1">
      <alignment horizontal="left"/>
    </xf>
    <xf numFmtId="0" fontId="0" fillId="0" borderId="141" xfId="0" applyBorder="1" applyAlignment="1">
      <alignment/>
    </xf>
    <xf numFmtId="0" fontId="38" fillId="10" borderId="142" xfId="0" applyFont="1" applyFill="1" applyBorder="1" applyAlignment="1">
      <alignment horizontal="center" vertical="center"/>
    </xf>
    <xf numFmtId="0" fontId="7" fillId="10" borderId="143" xfId="0" applyFont="1" applyFill="1" applyBorder="1" applyAlignment="1">
      <alignment horizontal="center" vertical="center"/>
    </xf>
    <xf numFmtId="0" fontId="7" fillId="10" borderId="35" xfId="0" applyFont="1" applyFill="1" applyBorder="1" applyAlignment="1">
      <alignment horizontal="center" vertical="center"/>
    </xf>
    <xf numFmtId="0" fontId="7" fillId="10" borderId="5" xfId="0" applyFont="1" applyFill="1" applyBorder="1" applyAlignment="1">
      <alignment horizontal="center" vertical="center"/>
    </xf>
    <xf numFmtId="0" fontId="37" fillId="0" borderId="77" xfId="0" applyFont="1" applyFill="1" applyBorder="1" applyAlignment="1">
      <alignment horizontal="left"/>
    </xf>
    <xf numFmtId="0" fontId="0" fillId="0" borderId="140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LIENT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emf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emf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emf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emf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emf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emf" /><Relationship Id="rId7" Type="http://schemas.openxmlformats.org/officeDocument/2006/relationships/image" Target="../media/image9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10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emf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emf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emf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emf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emf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emf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257175</xdr:colOff>
      <xdr:row>42</xdr:row>
      <xdr:rowOff>28575</xdr:rowOff>
    </xdr:from>
    <xdr:to>
      <xdr:col>24</xdr:col>
      <xdr:colOff>209550</xdr:colOff>
      <xdr:row>45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10763250" y="14420850"/>
          <a:ext cx="2390775" cy="904875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 "6no36"
</a:t>
          </a:r>
        </a:p>
      </xdr:txBody>
    </xdr:sp>
    <xdr:clientData/>
  </xdr:twoCellAnchor>
  <xdr:twoCellAnchor>
    <xdr:from>
      <xdr:col>20</xdr:col>
      <xdr:colOff>114300</xdr:colOff>
      <xdr:row>45</xdr:row>
      <xdr:rowOff>47625</xdr:rowOff>
    </xdr:from>
    <xdr:to>
      <xdr:col>22</xdr:col>
      <xdr:colOff>200025</xdr:colOff>
      <xdr:row>48</xdr:row>
      <xdr:rowOff>95250</xdr:rowOff>
    </xdr:to>
    <xdr:grpSp>
      <xdr:nvGrpSpPr>
        <xdr:cNvPr id="2" name="Group 2"/>
        <xdr:cNvGrpSpPr>
          <a:grpSpLocks/>
        </xdr:cNvGrpSpPr>
      </xdr:nvGrpSpPr>
      <xdr:grpSpPr>
        <a:xfrm>
          <a:off x="10620375" y="15211425"/>
          <a:ext cx="1304925" cy="819150"/>
          <a:chOff x="821" y="757"/>
          <a:chExt cx="248" cy="156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20</xdr:col>
      <xdr:colOff>447675</xdr:colOff>
      <xdr:row>37</xdr:row>
      <xdr:rowOff>200025</xdr:rowOff>
    </xdr:from>
    <xdr:to>
      <xdr:col>22</xdr:col>
      <xdr:colOff>66675</xdr:colOff>
      <xdr:row>40</xdr:row>
      <xdr:rowOff>28575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953750" y="13306425"/>
          <a:ext cx="838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1104900</xdr:colOff>
      <xdr:row>0</xdr:row>
      <xdr:rowOff>123825</xdr:rowOff>
    </xdr:from>
    <xdr:to>
      <xdr:col>3</xdr:col>
      <xdr:colOff>104775</xdr:colOff>
      <xdr:row>0</xdr:row>
      <xdr:rowOff>1019175</xdr:rowOff>
    </xdr:to>
    <xdr:grpSp>
      <xdr:nvGrpSpPr>
        <xdr:cNvPr id="7" name="Group 7"/>
        <xdr:cNvGrpSpPr>
          <a:grpSpLocks/>
        </xdr:cNvGrpSpPr>
      </xdr:nvGrpSpPr>
      <xdr:grpSpPr>
        <a:xfrm>
          <a:off x="1838325" y="123825"/>
          <a:ext cx="1638300" cy="895350"/>
          <a:chOff x="631" y="1313"/>
          <a:chExt cx="224" cy="115"/>
        </a:xfrm>
        <a:solidFill>
          <a:srgbClr val="FFFFFF"/>
        </a:solidFill>
      </xdr:grpSpPr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10</xdr:col>
      <xdr:colOff>219075</xdr:colOff>
      <xdr:row>18</xdr:row>
      <xdr:rowOff>200025</xdr:rowOff>
    </xdr:from>
    <xdr:to>
      <xdr:col>12</xdr:col>
      <xdr:colOff>352425</xdr:colOff>
      <xdr:row>22</xdr:row>
      <xdr:rowOff>76200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62775" y="6581775"/>
          <a:ext cx="1095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47625</xdr:rowOff>
    </xdr:from>
    <xdr:to>
      <xdr:col>8</xdr:col>
      <xdr:colOff>342900</xdr:colOff>
      <xdr:row>0</xdr:row>
      <xdr:rowOff>1143000</xdr:rowOff>
    </xdr:to>
    <xdr:grpSp>
      <xdr:nvGrpSpPr>
        <xdr:cNvPr id="11" name="Group 11"/>
        <xdr:cNvGrpSpPr>
          <a:grpSpLocks/>
        </xdr:cNvGrpSpPr>
      </xdr:nvGrpSpPr>
      <xdr:grpSpPr>
        <a:xfrm>
          <a:off x="3914775" y="47625"/>
          <a:ext cx="1971675" cy="1095375"/>
          <a:chOff x="821" y="757"/>
          <a:chExt cx="248" cy="156"/>
        </a:xfrm>
        <a:solidFill>
          <a:srgbClr val="FFFFFF"/>
        </a:solidFill>
      </xdr:grpSpPr>
      <xdr:pic>
        <xdr:nvPicPr>
          <xdr:cNvPr id="12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13" name="Picture 1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409575</xdr:colOff>
      <xdr:row>22</xdr:row>
      <xdr:rowOff>85725</xdr:rowOff>
    </xdr:from>
    <xdr:to>
      <xdr:col>12</xdr:col>
      <xdr:colOff>342900</xdr:colOff>
      <xdr:row>26</xdr:row>
      <xdr:rowOff>9525</xdr:rowOff>
    </xdr:to>
    <xdr:grpSp>
      <xdr:nvGrpSpPr>
        <xdr:cNvPr id="15" name="Group 15"/>
        <xdr:cNvGrpSpPr>
          <a:grpSpLocks/>
        </xdr:cNvGrpSpPr>
      </xdr:nvGrpSpPr>
      <xdr:grpSpPr>
        <a:xfrm>
          <a:off x="6362700" y="7400925"/>
          <a:ext cx="1685925" cy="904875"/>
          <a:chOff x="631" y="1313"/>
          <a:chExt cx="224" cy="115"/>
        </a:xfrm>
        <a:solidFill>
          <a:srgbClr val="FFFFFF"/>
        </a:solidFill>
      </xdr:grpSpPr>
      <xdr:pic>
        <xdr:nvPicPr>
          <xdr:cNvPr id="16" name="Picture 1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Picture 17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9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20</xdr:col>
      <xdr:colOff>152400</xdr:colOff>
      <xdr:row>49</xdr:row>
      <xdr:rowOff>0</xdr:rowOff>
    </xdr:from>
    <xdr:to>
      <xdr:col>22</xdr:col>
      <xdr:colOff>266700</xdr:colOff>
      <xdr:row>51</xdr:row>
      <xdr:rowOff>238125</xdr:rowOff>
    </xdr:to>
    <xdr:grpSp>
      <xdr:nvGrpSpPr>
        <xdr:cNvPr id="18" name="Group 18"/>
        <xdr:cNvGrpSpPr>
          <a:grpSpLocks/>
        </xdr:cNvGrpSpPr>
      </xdr:nvGrpSpPr>
      <xdr:grpSpPr>
        <a:xfrm>
          <a:off x="10658475" y="16192500"/>
          <a:ext cx="1333500" cy="752475"/>
          <a:chOff x="631" y="1313"/>
          <a:chExt cx="224" cy="115"/>
        </a:xfrm>
        <a:solidFill>
          <a:srgbClr val="FFFFFF"/>
        </a:solidFill>
      </xdr:grpSpPr>
      <xdr:pic>
        <xdr:nvPicPr>
          <xdr:cNvPr id="19" name="Picture 19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Picture 20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9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20</xdr:col>
      <xdr:colOff>581025</xdr:colOff>
      <xdr:row>29</xdr:row>
      <xdr:rowOff>1333500</xdr:rowOff>
    </xdr:from>
    <xdr:to>
      <xdr:col>22</xdr:col>
      <xdr:colOff>47625</xdr:colOff>
      <xdr:row>35</xdr:row>
      <xdr:rowOff>19050</xdr:rowOff>
    </xdr:to>
    <xdr:sp>
      <xdr:nvSpPr>
        <xdr:cNvPr id="21" name="AutoShape 21"/>
        <xdr:cNvSpPr>
          <a:spLocks/>
        </xdr:cNvSpPr>
      </xdr:nvSpPr>
      <xdr:spPr>
        <a:xfrm rot="16200000">
          <a:off x="11087100" y="10401300"/>
          <a:ext cx="685800" cy="2209800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8</xdr:row>
      <xdr:rowOff>28575</xdr:rowOff>
    </xdr:from>
    <xdr:to>
      <xdr:col>14</xdr:col>
      <xdr:colOff>76200</xdr:colOff>
      <xdr:row>18</xdr:row>
      <xdr:rowOff>104775</xdr:rowOff>
    </xdr:to>
    <xdr:sp>
      <xdr:nvSpPr>
        <xdr:cNvPr id="22" name="AutoShape 22"/>
        <xdr:cNvSpPr>
          <a:spLocks/>
        </xdr:cNvSpPr>
      </xdr:nvSpPr>
      <xdr:spPr>
        <a:xfrm rot="16200000">
          <a:off x="7448550" y="3114675"/>
          <a:ext cx="838200" cy="3371850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0</xdr:row>
      <xdr:rowOff>152400</xdr:rowOff>
    </xdr:from>
    <xdr:to>
      <xdr:col>2</xdr:col>
      <xdr:colOff>504825</xdr:colOff>
      <xdr:row>0</xdr:row>
      <xdr:rowOff>962025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" y="152400"/>
          <a:ext cx="1095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142875</xdr:colOff>
      <xdr:row>56</xdr:row>
      <xdr:rowOff>152400</xdr:rowOff>
    </xdr:from>
    <xdr:to>
      <xdr:col>24</xdr:col>
      <xdr:colOff>95250</xdr:colOff>
      <xdr:row>57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10706100" y="18145125"/>
          <a:ext cx="2390775" cy="152400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 "6no36"
</a:t>
          </a:r>
        </a:p>
      </xdr:txBody>
    </xdr:sp>
    <xdr:clientData/>
  </xdr:twoCellAnchor>
  <xdr:twoCellAnchor>
    <xdr:from>
      <xdr:col>20</xdr:col>
      <xdr:colOff>114300</xdr:colOff>
      <xdr:row>46</xdr:row>
      <xdr:rowOff>47625</xdr:rowOff>
    </xdr:from>
    <xdr:to>
      <xdr:col>22</xdr:col>
      <xdr:colOff>200025</xdr:colOff>
      <xdr:row>49</xdr:row>
      <xdr:rowOff>95250</xdr:rowOff>
    </xdr:to>
    <xdr:grpSp>
      <xdr:nvGrpSpPr>
        <xdr:cNvPr id="2" name="Group 2"/>
        <xdr:cNvGrpSpPr>
          <a:grpSpLocks/>
        </xdr:cNvGrpSpPr>
      </xdr:nvGrpSpPr>
      <xdr:grpSpPr>
        <a:xfrm>
          <a:off x="10677525" y="15468600"/>
          <a:ext cx="1304925" cy="819150"/>
          <a:chOff x="821" y="757"/>
          <a:chExt cx="248" cy="156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20</xdr:col>
      <xdr:colOff>447675</xdr:colOff>
      <xdr:row>38</xdr:row>
      <xdr:rowOff>200025</xdr:rowOff>
    </xdr:from>
    <xdr:to>
      <xdr:col>22</xdr:col>
      <xdr:colOff>66675</xdr:colOff>
      <xdr:row>41</xdr:row>
      <xdr:rowOff>28575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010900" y="13563600"/>
          <a:ext cx="838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1104900</xdr:colOff>
      <xdr:row>0</xdr:row>
      <xdr:rowOff>123825</xdr:rowOff>
    </xdr:from>
    <xdr:to>
      <xdr:col>3</xdr:col>
      <xdr:colOff>104775</xdr:colOff>
      <xdr:row>0</xdr:row>
      <xdr:rowOff>1019175</xdr:rowOff>
    </xdr:to>
    <xdr:grpSp>
      <xdr:nvGrpSpPr>
        <xdr:cNvPr id="7" name="Group 7"/>
        <xdr:cNvGrpSpPr>
          <a:grpSpLocks/>
        </xdr:cNvGrpSpPr>
      </xdr:nvGrpSpPr>
      <xdr:grpSpPr>
        <a:xfrm>
          <a:off x="1838325" y="123825"/>
          <a:ext cx="1638300" cy="895350"/>
          <a:chOff x="631" y="1313"/>
          <a:chExt cx="224" cy="115"/>
        </a:xfrm>
        <a:solidFill>
          <a:srgbClr val="FFFFFF"/>
        </a:solidFill>
      </xdr:grpSpPr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10</xdr:col>
      <xdr:colOff>219075</xdr:colOff>
      <xdr:row>19</xdr:row>
      <xdr:rowOff>200025</xdr:rowOff>
    </xdr:from>
    <xdr:to>
      <xdr:col>12</xdr:col>
      <xdr:colOff>352425</xdr:colOff>
      <xdr:row>23</xdr:row>
      <xdr:rowOff>76200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10400" y="6838950"/>
          <a:ext cx="1095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47625</xdr:rowOff>
    </xdr:from>
    <xdr:to>
      <xdr:col>8</xdr:col>
      <xdr:colOff>342900</xdr:colOff>
      <xdr:row>0</xdr:row>
      <xdr:rowOff>1143000</xdr:rowOff>
    </xdr:to>
    <xdr:grpSp>
      <xdr:nvGrpSpPr>
        <xdr:cNvPr id="11" name="Group 11"/>
        <xdr:cNvGrpSpPr>
          <a:grpSpLocks/>
        </xdr:cNvGrpSpPr>
      </xdr:nvGrpSpPr>
      <xdr:grpSpPr>
        <a:xfrm>
          <a:off x="3952875" y="47625"/>
          <a:ext cx="1971675" cy="1095375"/>
          <a:chOff x="821" y="757"/>
          <a:chExt cx="248" cy="156"/>
        </a:xfrm>
        <a:solidFill>
          <a:srgbClr val="FFFFFF"/>
        </a:solidFill>
      </xdr:grpSpPr>
      <xdr:pic>
        <xdr:nvPicPr>
          <xdr:cNvPr id="12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13" name="Picture 1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409575</xdr:colOff>
      <xdr:row>23</xdr:row>
      <xdr:rowOff>85725</xdr:rowOff>
    </xdr:from>
    <xdr:to>
      <xdr:col>12</xdr:col>
      <xdr:colOff>342900</xdr:colOff>
      <xdr:row>27</xdr:row>
      <xdr:rowOff>9525</xdr:rowOff>
    </xdr:to>
    <xdr:grpSp>
      <xdr:nvGrpSpPr>
        <xdr:cNvPr id="15" name="Group 15"/>
        <xdr:cNvGrpSpPr>
          <a:grpSpLocks/>
        </xdr:cNvGrpSpPr>
      </xdr:nvGrpSpPr>
      <xdr:grpSpPr>
        <a:xfrm>
          <a:off x="6410325" y="7658100"/>
          <a:ext cx="1685925" cy="904875"/>
          <a:chOff x="631" y="1313"/>
          <a:chExt cx="224" cy="115"/>
        </a:xfrm>
        <a:solidFill>
          <a:srgbClr val="FFFFFF"/>
        </a:solidFill>
      </xdr:grpSpPr>
      <xdr:pic>
        <xdr:nvPicPr>
          <xdr:cNvPr id="16" name="Picture 1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Picture 17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9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20</xdr:col>
      <xdr:colOff>152400</xdr:colOff>
      <xdr:row>50</xdr:row>
      <xdr:rowOff>0</xdr:rowOff>
    </xdr:from>
    <xdr:to>
      <xdr:col>22</xdr:col>
      <xdr:colOff>266700</xdr:colOff>
      <xdr:row>52</xdr:row>
      <xdr:rowOff>238125</xdr:rowOff>
    </xdr:to>
    <xdr:grpSp>
      <xdr:nvGrpSpPr>
        <xdr:cNvPr id="18" name="Group 18"/>
        <xdr:cNvGrpSpPr>
          <a:grpSpLocks/>
        </xdr:cNvGrpSpPr>
      </xdr:nvGrpSpPr>
      <xdr:grpSpPr>
        <a:xfrm>
          <a:off x="10715625" y="16449675"/>
          <a:ext cx="1333500" cy="752475"/>
          <a:chOff x="631" y="1313"/>
          <a:chExt cx="224" cy="115"/>
        </a:xfrm>
        <a:solidFill>
          <a:srgbClr val="FFFFFF"/>
        </a:solidFill>
      </xdr:grpSpPr>
      <xdr:pic>
        <xdr:nvPicPr>
          <xdr:cNvPr id="19" name="Picture 19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Picture 20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9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20</xdr:col>
      <xdr:colOff>581025</xdr:colOff>
      <xdr:row>30</xdr:row>
      <xdr:rowOff>1333500</xdr:rowOff>
    </xdr:from>
    <xdr:to>
      <xdr:col>22</xdr:col>
      <xdr:colOff>47625</xdr:colOff>
      <xdr:row>36</xdr:row>
      <xdr:rowOff>19050</xdr:rowOff>
    </xdr:to>
    <xdr:sp>
      <xdr:nvSpPr>
        <xdr:cNvPr id="21" name="AutoShape 21"/>
        <xdr:cNvSpPr>
          <a:spLocks/>
        </xdr:cNvSpPr>
      </xdr:nvSpPr>
      <xdr:spPr>
        <a:xfrm rot="16200000">
          <a:off x="11144250" y="10658475"/>
          <a:ext cx="685800" cy="2209800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8</xdr:row>
      <xdr:rowOff>28575</xdr:rowOff>
    </xdr:from>
    <xdr:to>
      <xdr:col>14</xdr:col>
      <xdr:colOff>76200</xdr:colOff>
      <xdr:row>19</xdr:row>
      <xdr:rowOff>104775</xdr:rowOff>
    </xdr:to>
    <xdr:sp>
      <xdr:nvSpPr>
        <xdr:cNvPr id="22" name="AutoShape 22"/>
        <xdr:cNvSpPr>
          <a:spLocks/>
        </xdr:cNvSpPr>
      </xdr:nvSpPr>
      <xdr:spPr>
        <a:xfrm rot="16200000">
          <a:off x="7496175" y="3133725"/>
          <a:ext cx="838200" cy="36099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0</xdr:row>
      <xdr:rowOff>152400</xdr:rowOff>
    </xdr:from>
    <xdr:to>
      <xdr:col>2</xdr:col>
      <xdr:colOff>504825</xdr:colOff>
      <xdr:row>0</xdr:row>
      <xdr:rowOff>962025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" y="152400"/>
          <a:ext cx="1095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0</xdr:row>
      <xdr:rowOff>76200</xdr:rowOff>
    </xdr:from>
    <xdr:to>
      <xdr:col>13</xdr:col>
      <xdr:colOff>76200</xdr:colOff>
      <xdr:row>0</xdr:row>
      <xdr:rowOff>1171575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29350" y="76200"/>
          <a:ext cx="19907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152400</xdr:colOff>
      <xdr:row>42</xdr:row>
      <xdr:rowOff>28575</xdr:rowOff>
    </xdr:from>
    <xdr:to>
      <xdr:col>22</xdr:col>
      <xdr:colOff>190500</xdr:colOff>
      <xdr:row>44</xdr:row>
      <xdr:rowOff>209550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715625" y="14420850"/>
          <a:ext cx="1257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381000</xdr:colOff>
      <xdr:row>1</xdr:row>
      <xdr:rowOff>76200</xdr:rowOff>
    </xdr:from>
    <xdr:to>
      <xdr:col>16</xdr:col>
      <xdr:colOff>180975</xdr:colOff>
      <xdr:row>4</xdr:row>
      <xdr:rowOff>47625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72325" y="1276350"/>
          <a:ext cx="1990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27</xdr:row>
      <xdr:rowOff>66675</xdr:rowOff>
    </xdr:from>
    <xdr:to>
      <xdr:col>12</xdr:col>
      <xdr:colOff>371475</xdr:colOff>
      <xdr:row>30</xdr:row>
      <xdr:rowOff>257175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72225" y="8620125"/>
          <a:ext cx="17526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142875</xdr:colOff>
      <xdr:row>54</xdr:row>
      <xdr:rowOff>152400</xdr:rowOff>
    </xdr:from>
    <xdr:to>
      <xdr:col>24</xdr:col>
      <xdr:colOff>95250</xdr:colOff>
      <xdr:row>55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706100" y="17897475"/>
          <a:ext cx="2390775" cy="104775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 "6no36"
</a:t>
          </a:r>
        </a:p>
      </xdr:txBody>
    </xdr:sp>
    <xdr:clientData/>
  </xdr:twoCellAnchor>
  <xdr:twoCellAnchor>
    <xdr:from>
      <xdr:col>20</xdr:col>
      <xdr:colOff>114300</xdr:colOff>
      <xdr:row>44</xdr:row>
      <xdr:rowOff>47625</xdr:rowOff>
    </xdr:from>
    <xdr:to>
      <xdr:col>22</xdr:col>
      <xdr:colOff>200025</xdr:colOff>
      <xdr:row>47</xdr:row>
      <xdr:rowOff>95250</xdr:rowOff>
    </xdr:to>
    <xdr:grpSp>
      <xdr:nvGrpSpPr>
        <xdr:cNvPr id="2" name="Group 2"/>
        <xdr:cNvGrpSpPr>
          <a:grpSpLocks/>
        </xdr:cNvGrpSpPr>
      </xdr:nvGrpSpPr>
      <xdr:grpSpPr>
        <a:xfrm>
          <a:off x="10677525" y="15220950"/>
          <a:ext cx="1304925" cy="819150"/>
          <a:chOff x="821" y="757"/>
          <a:chExt cx="248" cy="156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20</xdr:col>
      <xdr:colOff>447675</xdr:colOff>
      <xdr:row>36</xdr:row>
      <xdr:rowOff>200025</xdr:rowOff>
    </xdr:from>
    <xdr:to>
      <xdr:col>22</xdr:col>
      <xdr:colOff>66675</xdr:colOff>
      <xdr:row>39</xdr:row>
      <xdr:rowOff>28575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010900" y="13315950"/>
          <a:ext cx="838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1104900</xdr:colOff>
      <xdr:row>0</xdr:row>
      <xdr:rowOff>123825</xdr:rowOff>
    </xdr:from>
    <xdr:to>
      <xdr:col>3</xdr:col>
      <xdr:colOff>104775</xdr:colOff>
      <xdr:row>0</xdr:row>
      <xdr:rowOff>1019175</xdr:rowOff>
    </xdr:to>
    <xdr:grpSp>
      <xdr:nvGrpSpPr>
        <xdr:cNvPr id="7" name="Group 7"/>
        <xdr:cNvGrpSpPr>
          <a:grpSpLocks/>
        </xdr:cNvGrpSpPr>
      </xdr:nvGrpSpPr>
      <xdr:grpSpPr>
        <a:xfrm>
          <a:off x="1838325" y="123825"/>
          <a:ext cx="1638300" cy="895350"/>
          <a:chOff x="631" y="1313"/>
          <a:chExt cx="224" cy="115"/>
        </a:xfrm>
        <a:solidFill>
          <a:srgbClr val="FFFFFF"/>
        </a:solidFill>
      </xdr:grpSpPr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1524000</xdr:colOff>
      <xdr:row>28</xdr:row>
      <xdr:rowOff>219075</xdr:rowOff>
    </xdr:from>
    <xdr:to>
      <xdr:col>2</xdr:col>
      <xdr:colOff>2619375</xdr:colOff>
      <xdr:row>28</xdr:row>
      <xdr:rowOff>1028700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57425" y="9296400"/>
          <a:ext cx="1095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47625</xdr:rowOff>
    </xdr:from>
    <xdr:to>
      <xdr:col>8</xdr:col>
      <xdr:colOff>342900</xdr:colOff>
      <xdr:row>0</xdr:row>
      <xdr:rowOff>1143000</xdr:rowOff>
    </xdr:to>
    <xdr:grpSp>
      <xdr:nvGrpSpPr>
        <xdr:cNvPr id="11" name="Group 11"/>
        <xdr:cNvGrpSpPr>
          <a:grpSpLocks/>
        </xdr:cNvGrpSpPr>
      </xdr:nvGrpSpPr>
      <xdr:grpSpPr>
        <a:xfrm>
          <a:off x="3952875" y="47625"/>
          <a:ext cx="1971675" cy="1095375"/>
          <a:chOff x="821" y="757"/>
          <a:chExt cx="248" cy="156"/>
        </a:xfrm>
        <a:solidFill>
          <a:srgbClr val="FFFFFF"/>
        </a:solidFill>
      </xdr:grpSpPr>
      <xdr:pic>
        <xdr:nvPicPr>
          <xdr:cNvPr id="12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13" name="Picture 1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219075</xdr:colOff>
      <xdr:row>28</xdr:row>
      <xdr:rowOff>200025</xdr:rowOff>
    </xdr:from>
    <xdr:to>
      <xdr:col>8</xdr:col>
      <xdr:colOff>133350</xdr:colOff>
      <xdr:row>28</xdr:row>
      <xdr:rowOff>1095375</xdr:rowOff>
    </xdr:to>
    <xdr:grpSp>
      <xdr:nvGrpSpPr>
        <xdr:cNvPr id="15" name="Group 15"/>
        <xdr:cNvGrpSpPr>
          <a:grpSpLocks/>
        </xdr:cNvGrpSpPr>
      </xdr:nvGrpSpPr>
      <xdr:grpSpPr>
        <a:xfrm>
          <a:off x="4029075" y="9277350"/>
          <a:ext cx="1685925" cy="895350"/>
          <a:chOff x="631" y="1313"/>
          <a:chExt cx="224" cy="115"/>
        </a:xfrm>
        <a:solidFill>
          <a:srgbClr val="FFFFFF"/>
        </a:solidFill>
      </xdr:grpSpPr>
      <xdr:pic>
        <xdr:nvPicPr>
          <xdr:cNvPr id="16" name="Picture 1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Picture 17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9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20</xdr:col>
      <xdr:colOff>152400</xdr:colOff>
      <xdr:row>48</xdr:row>
      <xdr:rowOff>0</xdr:rowOff>
    </xdr:from>
    <xdr:to>
      <xdr:col>22</xdr:col>
      <xdr:colOff>266700</xdr:colOff>
      <xdr:row>50</xdr:row>
      <xdr:rowOff>238125</xdr:rowOff>
    </xdr:to>
    <xdr:grpSp>
      <xdr:nvGrpSpPr>
        <xdr:cNvPr id="18" name="Group 18"/>
        <xdr:cNvGrpSpPr>
          <a:grpSpLocks/>
        </xdr:cNvGrpSpPr>
      </xdr:nvGrpSpPr>
      <xdr:grpSpPr>
        <a:xfrm>
          <a:off x="10715625" y="16202025"/>
          <a:ext cx="1333500" cy="752475"/>
          <a:chOff x="631" y="1313"/>
          <a:chExt cx="224" cy="115"/>
        </a:xfrm>
        <a:solidFill>
          <a:srgbClr val="FFFFFF"/>
        </a:solidFill>
      </xdr:grpSpPr>
      <xdr:pic>
        <xdr:nvPicPr>
          <xdr:cNvPr id="19" name="Picture 19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Picture 20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9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20</xdr:col>
      <xdr:colOff>581025</xdr:colOff>
      <xdr:row>28</xdr:row>
      <xdr:rowOff>1333500</xdr:rowOff>
    </xdr:from>
    <xdr:to>
      <xdr:col>22</xdr:col>
      <xdr:colOff>47625</xdr:colOff>
      <xdr:row>34</xdr:row>
      <xdr:rowOff>19050</xdr:rowOff>
    </xdr:to>
    <xdr:sp>
      <xdr:nvSpPr>
        <xdr:cNvPr id="21" name="AutoShape 21"/>
        <xdr:cNvSpPr>
          <a:spLocks/>
        </xdr:cNvSpPr>
      </xdr:nvSpPr>
      <xdr:spPr>
        <a:xfrm rot="16200000">
          <a:off x="11144250" y="10410825"/>
          <a:ext cx="685800" cy="2209800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8</xdr:row>
      <xdr:rowOff>28575</xdr:rowOff>
    </xdr:from>
    <xdr:to>
      <xdr:col>14</xdr:col>
      <xdr:colOff>76200</xdr:colOff>
      <xdr:row>17</xdr:row>
      <xdr:rowOff>104775</xdr:rowOff>
    </xdr:to>
    <xdr:sp>
      <xdr:nvSpPr>
        <xdr:cNvPr id="22" name="AutoShape 22"/>
        <xdr:cNvSpPr>
          <a:spLocks/>
        </xdr:cNvSpPr>
      </xdr:nvSpPr>
      <xdr:spPr>
        <a:xfrm rot="16200000">
          <a:off x="7496175" y="3314700"/>
          <a:ext cx="838200" cy="31908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0</xdr:row>
      <xdr:rowOff>152400</xdr:rowOff>
    </xdr:from>
    <xdr:to>
      <xdr:col>2</xdr:col>
      <xdr:colOff>504825</xdr:colOff>
      <xdr:row>0</xdr:row>
      <xdr:rowOff>962025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" y="152400"/>
          <a:ext cx="1095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0</xdr:row>
      <xdr:rowOff>76200</xdr:rowOff>
    </xdr:from>
    <xdr:to>
      <xdr:col>13</xdr:col>
      <xdr:colOff>76200</xdr:colOff>
      <xdr:row>0</xdr:row>
      <xdr:rowOff>1171575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29350" y="76200"/>
          <a:ext cx="19907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152400</xdr:colOff>
      <xdr:row>40</xdr:row>
      <xdr:rowOff>28575</xdr:rowOff>
    </xdr:from>
    <xdr:to>
      <xdr:col>22</xdr:col>
      <xdr:colOff>190500</xdr:colOff>
      <xdr:row>42</xdr:row>
      <xdr:rowOff>209550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715625" y="14173200"/>
          <a:ext cx="1257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3</xdr:row>
      <xdr:rowOff>38100</xdr:rowOff>
    </xdr:from>
    <xdr:to>
      <xdr:col>15</xdr:col>
      <xdr:colOff>342900</xdr:colOff>
      <xdr:row>7</xdr:row>
      <xdr:rowOff>57150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72300" y="1962150"/>
          <a:ext cx="19907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28</xdr:row>
      <xdr:rowOff>161925</xdr:rowOff>
    </xdr:from>
    <xdr:to>
      <xdr:col>12</xdr:col>
      <xdr:colOff>219075</xdr:colOff>
      <xdr:row>28</xdr:row>
      <xdr:rowOff>1123950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19825" y="9239250"/>
          <a:ext cx="17526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142875</xdr:colOff>
      <xdr:row>44</xdr:row>
      <xdr:rowOff>0</xdr:rowOff>
    </xdr:from>
    <xdr:to>
      <xdr:col>24</xdr:col>
      <xdr:colOff>95250</xdr:colOff>
      <xdr:row>44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648950" y="14116050"/>
          <a:ext cx="2390775" cy="0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 "6no36"
</a:t>
          </a:r>
        </a:p>
      </xdr:txBody>
    </xdr:sp>
    <xdr:clientData/>
  </xdr:twoCellAnchor>
  <xdr:twoCellAnchor>
    <xdr:from>
      <xdr:col>20</xdr:col>
      <xdr:colOff>114300</xdr:colOff>
      <xdr:row>40</xdr:row>
      <xdr:rowOff>47625</xdr:rowOff>
    </xdr:from>
    <xdr:to>
      <xdr:col>22</xdr:col>
      <xdr:colOff>200025</xdr:colOff>
      <xdr:row>43</xdr:row>
      <xdr:rowOff>95250</xdr:rowOff>
    </xdr:to>
    <xdr:grpSp>
      <xdr:nvGrpSpPr>
        <xdr:cNvPr id="2" name="Group 2"/>
        <xdr:cNvGrpSpPr>
          <a:grpSpLocks/>
        </xdr:cNvGrpSpPr>
      </xdr:nvGrpSpPr>
      <xdr:grpSpPr>
        <a:xfrm>
          <a:off x="10620375" y="13134975"/>
          <a:ext cx="1304925" cy="819150"/>
          <a:chOff x="821" y="757"/>
          <a:chExt cx="248" cy="156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20</xdr:col>
      <xdr:colOff>447675</xdr:colOff>
      <xdr:row>33</xdr:row>
      <xdr:rowOff>200025</xdr:rowOff>
    </xdr:from>
    <xdr:to>
      <xdr:col>22</xdr:col>
      <xdr:colOff>66675</xdr:colOff>
      <xdr:row>36</xdr:row>
      <xdr:rowOff>28575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953750" y="11487150"/>
          <a:ext cx="838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1104900</xdr:colOff>
      <xdr:row>0</xdr:row>
      <xdr:rowOff>123825</xdr:rowOff>
    </xdr:from>
    <xdr:to>
      <xdr:col>3</xdr:col>
      <xdr:colOff>104775</xdr:colOff>
      <xdr:row>0</xdr:row>
      <xdr:rowOff>1019175</xdr:rowOff>
    </xdr:to>
    <xdr:grpSp>
      <xdr:nvGrpSpPr>
        <xdr:cNvPr id="7" name="Group 7"/>
        <xdr:cNvGrpSpPr>
          <a:grpSpLocks/>
        </xdr:cNvGrpSpPr>
      </xdr:nvGrpSpPr>
      <xdr:grpSpPr>
        <a:xfrm>
          <a:off x="1838325" y="123825"/>
          <a:ext cx="1638300" cy="895350"/>
          <a:chOff x="631" y="1313"/>
          <a:chExt cx="224" cy="115"/>
        </a:xfrm>
        <a:solidFill>
          <a:srgbClr val="FFFFFF"/>
        </a:solidFill>
      </xdr:grpSpPr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10</xdr:col>
      <xdr:colOff>219075</xdr:colOff>
      <xdr:row>17</xdr:row>
      <xdr:rowOff>200025</xdr:rowOff>
    </xdr:from>
    <xdr:to>
      <xdr:col>12</xdr:col>
      <xdr:colOff>352425</xdr:colOff>
      <xdr:row>21</xdr:row>
      <xdr:rowOff>76200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62775" y="6334125"/>
          <a:ext cx="1095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47625</xdr:rowOff>
    </xdr:from>
    <xdr:to>
      <xdr:col>8</xdr:col>
      <xdr:colOff>342900</xdr:colOff>
      <xdr:row>0</xdr:row>
      <xdr:rowOff>1143000</xdr:rowOff>
    </xdr:to>
    <xdr:grpSp>
      <xdr:nvGrpSpPr>
        <xdr:cNvPr id="11" name="Group 11"/>
        <xdr:cNvGrpSpPr>
          <a:grpSpLocks/>
        </xdr:cNvGrpSpPr>
      </xdr:nvGrpSpPr>
      <xdr:grpSpPr>
        <a:xfrm>
          <a:off x="3914775" y="47625"/>
          <a:ext cx="1971675" cy="1095375"/>
          <a:chOff x="821" y="757"/>
          <a:chExt cx="248" cy="156"/>
        </a:xfrm>
        <a:solidFill>
          <a:srgbClr val="FFFFFF"/>
        </a:solidFill>
      </xdr:grpSpPr>
      <xdr:pic>
        <xdr:nvPicPr>
          <xdr:cNvPr id="12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13" name="Picture 1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409575</xdr:colOff>
      <xdr:row>21</xdr:row>
      <xdr:rowOff>85725</xdr:rowOff>
    </xdr:from>
    <xdr:to>
      <xdr:col>12</xdr:col>
      <xdr:colOff>342900</xdr:colOff>
      <xdr:row>25</xdr:row>
      <xdr:rowOff>0</xdr:rowOff>
    </xdr:to>
    <xdr:grpSp>
      <xdr:nvGrpSpPr>
        <xdr:cNvPr id="15" name="Group 15"/>
        <xdr:cNvGrpSpPr>
          <a:grpSpLocks/>
        </xdr:cNvGrpSpPr>
      </xdr:nvGrpSpPr>
      <xdr:grpSpPr>
        <a:xfrm>
          <a:off x="6362700" y="7153275"/>
          <a:ext cx="1685925" cy="885825"/>
          <a:chOff x="631" y="1313"/>
          <a:chExt cx="224" cy="115"/>
        </a:xfrm>
        <a:solidFill>
          <a:srgbClr val="FFFFFF"/>
        </a:solidFill>
      </xdr:grpSpPr>
      <xdr:pic>
        <xdr:nvPicPr>
          <xdr:cNvPr id="16" name="Picture 1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Picture 17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9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20</xdr:col>
      <xdr:colOff>152400</xdr:colOff>
      <xdr:row>44</xdr:row>
      <xdr:rowOff>0</xdr:rowOff>
    </xdr:from>
    <xdr:to>
      <xdr:col>22</xdr:col>
      <xdr:colOff>266700</xdr:colOff>
      <xdr:row>44</xdr:row>
      <xdr:rowOff>0</xdr:rowOff>
    </xdr:to>
    <xdr:grpSp>
      <xdr:nvGrpSpPr>
        <xdr:cNvPr id="18" name="Group 18"/>
        <xdr:cNvGrpSpPr>
          <a:grpSpLocks/>
        </xdr:cNvGrpSpPr>
      </xdr:nvGrpSpPr>
      <xdr:grpSpPr>
        <a:xfrm>
          <a:off x="10658475" y="14116050"/>
          <a:ext cx="1333500" cy="0"/>
          <a:chOff x="631" y="1313"/>
          <a:chExt cx="224" cy="115"/>
        </a:xfrm>
        <a:solidFill>
          <a:srgbClr val="FFFFFF"/>
        </a:solidFill>
      </xdr:grpSpPr>
      <xdr:pic>
        <xdr:nvPicPr>
          <xdr:cNvPr id="19" name="Picture 19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Picture 20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9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20</xdr:col>
      <xdr:colOff>581025</xdr:colOff>
      <xdr:row>25</xdr:row>
      <xdr:rowOff>866775</xdr:rowOff>
    </xdr:from>
    <xdr:to>
      <xdr:col>22</xdr:col>
      <xdr:colOff>47625</xdr:colOff>
      <xdr:row>31</xdr:row>
      <xdr:rowOff>19050</xdr:rowOff>
    </xdr:to>
    <xdr:sp>
      <xdr:nvSpPr>
        <xdr:cNvPr id="21" name="AutoShape 21"/>
        <xdr:cNvSpPr>
          <a:spLocks/>
        </xdr:cNvSpPr>
      </xdr:nvSpPr>
      <xdr:spPr>
        <a:xfrm rot="16200000">
          <a:off x="11087100" y="8905875"/>
          <a:ext cx="685800" cy="1885950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8</xdr:row>
      <xdr:rowOff>28575</xdr:rowOff>
    </xdr:from>
    <xdr:to>
      <xdr:col>14</xdr:col>
      <xdr:colOff>76200</xdr:colOff>
      <xdr:row>17</xdr:row>
      <xdr:rowOff>104775</xdr:rowOff>
    </xdr:to>
    <xdr:sp>
      <xdr:nvSpPr>
        <xdr:cNvPr id="22" name="AutoShape 22"/>
        <xdr:cNvSpPr>
          <a:spLocks/>
        </xdr:cNvSpPr>
      </xdr:nvSpPr>
      <xdr:spPr>
        <a:xfrm rot="16200000">
          <a:off x="7448550" y="3114675"/>
          <a:ext cx="838200" cy="3124200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0</xdr:row>
      <xdr:rowOff>152400</xdr:rowOff>
    </xdr:from>
    <xdr:to>
      <xdr:col>2</xdr:col>
      <xdr:colOff>504825</xdr:colOff>
      <xdr:row>0</xdr:row>
      <xdr:rowOff>962025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" y="152400"/>
          <a:ext cx="1095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0</xdr:row>
      <xdr:rowOff>76200</xdr:rowOff>
    </xdr:from>
    <xdr:to>
      <xdr:col>13</xdr:col>
      <xdr:colOff>76200</xdr:colOff>
      <xdr:row>0</xdr:row>
      <xdr:rowOff>1171575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81725" y="76200"/>
          <a:ext cx="19907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152400</xdr:colOff>
      <xdr:row>36</xdr:row>
      <xdr:rowOff>28575</xdr:rowOff>
    </xdr:from>
    <xdr:to>
      <xdr:col>22</xdr:col>
      <xdr:colOff>190500</xdr:colOff>
      <xdr:row>38</xdr:row>
      <xdr:rowOff>219075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658475" y="12087225"/>
          <a:ext cx="1257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381000</xdr:colOff>
      <xdr:row>1</xdr:row>
      <xdr:rowOff>76200</xdr:rowOff>
    </xdr:from>
    <xdr:to>
      <xdr:col>16</xdr:col>
      <xdr:colOff>180975</xdr:colOff>
      <xdr:row>4</xdr:row>
      <xdr:rowOff>47625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24700" y="1276350"/>
          <a:ext cx="1990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15</xdr:row>
      <xdr:rowOff>200025</xdr:rowOff>
    </xdr:from>
    <xdr:to>
      <xdr:col>20</xdr:col>
      <xdr:colOff>495300</xdr:colOff>
      <xdr:row>20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248775" y="5876925"/>
          <a:ext cx="17526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142875</xdr:colOff>
      <xdr:row>55</xdr:row>
      <xdr:rowOff>152400</xdr:rowOff>
    </xdr:from>
    <xdr:to>
      <xdr:col>24</xdr:col>
      <xdr:colOff>95250</xdr:colOff>
      <xdr:row>56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10706100" y="17859375"/>
          <a:ext cx="2390775" cy="152400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 "6no36"
</a:t>
          </a:r>
        </a:p>
      </xdr:txBody>
    </xdr:sp>
    <xdr:clientData/>
  </xdr:twoCellAnchor>
  <xdr:twoCellAnchor>
    <xdr:from>
      <xdr:col>20</xdr:col>
      <xdr:colOff>114300</xdr:colOff>
      <xdr:row>45</xdr:row>
      <xdr:rowOff>47625</xdr:rowOff>
    </xdr:from>
    <xdr:to>
      <xdr:col>22</xdr:col>
      <xdr:colOff>200025</xdr:colOff>
      <xdr:row>48</xdr:row>
      <xdr:rowOff>95250</xdr:rowOff>
    </xdr:to>
    <xdr:grpSp>
      <xdr:nvGrpSpPr>
        <xdr:cNvPr id="2" name="Group 2"/>
        <xdr:cNvGrpSpPr>
          <a:grpSpLocks/>
        </xdr:cNvGrpSpPr>
      </xdr:nvGrpSpPr>
      <xdr:grpSpPr>
        <a:xfrm>
          <a:off x="10677525" y="15182850"/>
          <a:ext cx="1304925" cy="819150"/>
          <a:chOff x="821" y="757"/>
          <a:chExt cx="248" cy="156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20</xdr:col>
      <xdr:colOff>447675</xdr:colOff>
      <xdr:row>37</xdr:row>
      <xdr:rowOff>200025</xdr:rowOff>
    </xdr:from>
    <xdr:to>
      <xdr:col>22</xdr:col>
      <xdr:colOff>66675</xdr:colOff>
      <xdr:row>40</xdr:row>
      <xdr:rowOff>28575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010900" y="13277850"/>
          <a:ext cx="838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1104900</xdr:colOff>
      <xdr:row>0</xdr:row>
      <xdr:rowOff>123825</xdr:rowOff>
    </xdr:from>
    <xdr:to>
      <xdr:col>3</xdr:col>
      <xdr:colOff>104775</xdr:colOff>
      <xdr:row>0</xdr:row>
      <xdr:rowOff>1019175</xdr:rowOff>
    </xdr:to>
    <xdr:grpSp>
      <xdr:nvGrpSpPr>
        <xdr:cNvPr id="7" name="Group 7"/>
        <xdr:cNvGrpSpPr>
          <a:grpSpLocks/>
        </xdr:cNvGrpSpPr>
      </xdr:nvGrpSpPr>
      <xdr:grpSpPr>
        <a:xfrm>
          <a:off x="1866900" y="123825"/>
          <a:ext cx="1638300" cy="895350"/>
          <a:chOff x="631" y="1313"/>
          <a:chExt cx="224" cy="115"/>
        </a:xfrm>
        <a:solidFill>
          <a:srgbClr val="FFFFFF"/>
        </a:solidFill>
      </xdr:grpSpPr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10</xdr:col>
      <xdr:colOff>219075</xdr:colOff>
      <xdr:row>18</xdr:row>
      <xdr:rowOff>200025</xdr:rowOff>
    </xdr:from>
    <xdr:to>
      <xdr:col>12</xdr:col>
      <xdr:colOff>352425</xdr:colOff>
      <xdr:row>22</xdr:row>
      <xdr:rowOff>76200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10400" y="6562725"/>
          <a:ext cx="1095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47625</xdr:rowOff>
    </xdr:from>
    <xdr:to>
      <xdr:col>8</xdr:col>
      <xdr:colOff>342900</xdr:colOff>
      <xdr:row>0</xdr:row>
      <xdr:rowOff>1143000</xdr:rowOff>
    </xdr:to>
    <xdr:grpSp>
      <xdr:nvGrpSpPr>
        <xdr:cNvPr id="11" name="Group 11"/>
        <xdr:cNvGrpSpPr>
          <a:grpSpLocks/>
        </xdr:cNvGrpSpPr>
      </xdr:nvGrpSpPr>
      <xdr:grpSpPr>
        <a:xfrm>
          <a:off x="3952875" y="47625"/>
          <a:ext cx="1971675" cy="1095375"/>
          <a:chOff x="821" y="757"/>
          <a:chExt cx="248" cy="156"/>
        </a:xfrm>
        <a:solidFill>
          <a:srgbClr val="FFFFFF"/>
        </a:solidFill>
      </xdr:grpSpPr>
      <xdr:pic>
        <xdr:nvPicPr>
          <xdr:cNvPr id="12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13" name="Picture 1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409575</xdr:colOff>
      <xdr:row>22</xdr:row>
      <xdr:rowOff>85725</xdr:rowOff>
    </xdr:from>
    <xdr:to>
      <xdr:col>12</xdr:col>
      <xdr:colOff>342900</xdr:colOff>
      <xdr:row>26</xdr:row>
      <xdr:rowOff>9525</xdr:rowOff>
    </xdr:to>
    <xdr:grpSp>
      <xdr:nvGrpSpPr>
        <xdr:cNvPr id="15" name="Group 15"/>
        <xdr:cNvGrpSpPr>
          <a:grpSpLocks/>
        </xdr:cNvGrpSpPr>
      </xdr:nvGrpSpPr>
      <xdr:grpSpPr>
        <a:xfrm>
          <a:off x="6410325" y="7381875"/>
          <a:ext cx="1685925" cy="895350"/>
          <a:chOff x="631" y="1313"/>
          <a:chExt cx="224" cy="115"/>
        </a:xfrm>
        <a:solidFill>
          <a:srgbClr val="FFFFFF"/>
        </a:solidFill>
      </xdr:grpSpPr>
      <xdr:pic>
        <xdr:nvPicPr>
          <xdr:cNvPr id="16" name="Picture 1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Picture 17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9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20</xdr:col>
      <xdr:colOff>152400</xdr:colOff>
      <xdr:row>49</xdr:row>
      <xdr:rowOff>0</xdr:rowOff>
    </xdr:from>
    <xdr:to>
      <xdr:col>22</xdr:col>
      <xdr:colOff>266700</xdr:colOff>
      <xdr:row>51</xdr:row>
      <xdr:rowOff>238125</xdr:rowOff>
    </xdr:to>
    <xdr:grpSp>
      <xdr:nvGrpSpPr>
        <xdr:cNvPr id="18" name="Group 18"/>
        <xdr:cNvGrpSpPr>
          <a:grpSpLocks/>
        </xdr:cNvGrpSpPr>
      </xdr:nvGrpSpPr>
      <xdr:grpSpPr>
        <a:xfrm>
          <a:off x="10715625" y="16163925"/>
          <a:ext cx="1333500" cy="752475"/>
          <a:chOff x="631" y="1313"/>
          <a:chExt cx="224" cy="115"/>
        </a:xfrm>
        <a:solidFill>
          <a:srgbClr val="FFFFFF"/>
        </a:solidFill>
      </xdr:grpSpPr>
      <xdr:pic>
        <xdr:nvPicPr>
          <xdr:cNvPr id="19" name="Picture 19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Picture 20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9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20</xdr:col>
      <xdr:colOff>581025</xdr:colOff>
      <xdr:row>29</xdr:row>
      <xdr:rowOff>990600</xdr:rowOff>
    </xdr:from>
    <xdr:to>
      <xdr:col>22</xdr:col>
      <xdr:colOff>47625</xdr:colOff>
      <xdr:row>33</xdr:row>
      <xdr:rowOff>190500</xdr:rowOff>
    </xdr:to>
    <xdr:sp>
      <xdr:nvSpPr>
        <xdr:cNvPr id="21" name="AutoShape 21"/>
        <xdr:cNvSpPr>
          <a:spLocks/>
        </xdr:cNvSpPr>
      </xdr:nvSpPr>
      <xdr:spPr>
        <a:xfrm rot="16200000">
          <a:off x="11144250" y="10029825"/>
          <a:ext cx="685800" cy="2209800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8</xdr:row>
      <xdr:rowOff>28575</xdr:rowOff>
    </xdr:from>
    <xdr:to>
      <xdr:col>14</xdr:col>
      <xdr:colOff>76200</xdr:colOff>
      <xdr:row>18</xdr:row>
      <xdr:rowOff>104775</xdr:rowOff>
    </xdr:to>
    <xdr:sp>
      <xdr:nvSpPr>
        <xdr:cNvPr id="22" name="AutoShape 22"/>
        <xdr:cNvSpPr>
          <a:spLocks/>
        </xdr:cNvSpPr>
      </xdr:nvSpPr>
      <xdr:spPr>
        <a:xfrm rot="16200000">
          <a:off x="7496175" y="3114675"/>
          <a:ext cx="838200" cy="3352800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0</xdr:row>
      <xdr:rowOff>152400</xdr:rowOff>
    </xdr:from>
    <xdr:to>
      <xdr:col>2</xdr:col>
      <xdr:colOff>476250</xdr:colOff>
      <xdr:row>0</xdr:row>
      <xdr:rowOff>962025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" y="152400"/>
          <a:ext cx="1095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0</xdr:row>
      <xdr:rowOff>76200</xdr:rowOff>
    </xdr:from>
    <xdr:to>
      <xdr:col>13</xdr:col>
      <xdr:colOff>76200</xdr:colOff>
      <xdr:row>0</xdr:row>
      <xdr:rowOff>1171575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29350" y="76200"/>
          <a:ext cx="19907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152400</xdr:colOff>
      <xdr:row>41</xdr:row>
      <xdr:rowOff>28575</xdr:rowOff>
    </xdr:from>
    <xdr:to>
      <xdr:col>22</xdr:col>
      <xdr:colOff>190500</xdr:colOff>
      <xdr:row>43</xdr:row>
      <xdr:rowOff>209550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715625" y="14135100"/>
          <a:ext cx="1257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2</xdr:row>
      <xdr:rowOff>228600</xdr:rowOff>
    </xdr:from>
    <xdr:to>
      <xdr:col>16</xdr:col>
      <xdr:colOff>190500</xdr:colOff>
      <xdr:row>6</xdr:row>
      <xdr:rowOff>47625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81850" y="1657350"/>
          <a:ext cx="19907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26</xdr:row>
      <xdr:rowOff>66675</xdr:rowOff>
    </xdr:from>
    <xdr:to>
      <xdr:col>12</xdr:col>
      <xdr:colOff>371475</xdr:colOff>
      <xdr:row>29</xdr:row>
      <xdr:rowOff>257175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72225" y="8334375"/>
          <a:ext cx="17526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142875</xdr:colOff>
      <xdr:row>55</xdr:row>
      <xdr:rowOff>152400</xdr:rowOff>
    </xdr:from>
    <xdr:to>
      <xdr:col>24</xdr:col>
      <xdr:colOff>95250</xdr:colOff>
      <xdr:row>56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10648950" y="18107025"/>
          <a:ext cx="2390775" cy="152400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 "6no36"
</a:t>
          </a:r>
        </a:p>
      </xdr:txBody>
    </xdr:sp>
    <xdr:clientData/>
  </xdr:twoCellAnchor>
  <xdr:twoCellAnchor>
    <xdr:from>
      <xdr:col>20</xdr:col>
      <xdr:colOff>114300</xdr:colOff>
      <xdr:row>45</xdr:row>
      <xdr:rowOff>47625</xdr:rowOff>
    </xdr:from>
    <xdr:to>
      <xdr:col>22</xdr:col>
      <xdr:colOff>200025</xdr:colOff>
      <xdr:row>48</xdr:row>
      <xdr:rowOff>95250</xdr:rowOff>
    </xdr:to>
    <xdr:grpSp>
      <xdr:nvGrpSpPr>
        <xdr:cNvPr id="2" name="Group 2"/>
        <xdr:cNvGrpSpPr>
          <a:grpSpLocks/>
        </xdr:cNvGrpSpPr>
      </xdr:nvGrpSpPr>
      <xdr:grpSpPr>
        <a:xfrm>
          <a:off x="10620375" y="15430500"/>
          <a:ext cx="1304925" cy="819150"/>
          <a:chOff x="821" y="757"/>
          <a:chExt cx="248" cy="156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20</xdr:col>
      <xdr:colOff>447675</xdr:colOff>
      <xdr:row>37</xdr:row>
      <xdr:rowOff>200025</xdr:rowOff>
    </xdr:from>
    <xdr:to>
      <xdr:col>22</xdr:col>
      <xdr:colOff>66675</xdr:colOff>
      <xdr:row>40</xdr:row>
      <xdr:rowOff>28575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953750" y="13525500"/>
          <a:ext cx="838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1104900</xdr:colOff>
      <xdr:row>0</xdr:row>
      <xdr:rowOff>123825</xdr:rowOff>
    </xdr:from>
    <xdr:to>
      <xdr:col>3</xdr:col>
      <xdr:colOff>104775</xdr:colOff>
      <xdr:row>0</xdr:row>
      <xdr:rowOff>1019175</xdr:rowOff>
    </xdr:to>
    <xdr:grpSp>
      <xdr:nvGrpSpPr>
        <xdr:cNvPr id="7" name="Group 7"/>
        <xdr:cNvGrpSpPr>
          <a:grpSpLocks/>
        </xdr:cNvGrpSpPr>
      </xdr:nvGrpSpPr>
      <xdr:grpSpPr>
        <a:xfrm>
          <a:off x="1838325" y="123825"/>
          <a:ext cx="1638300" cy="895350"/>
          <a:chOff x="631" y="1313"/>
          <a:chExt cx="224" cy="115"/>
        </a:xfrm>
        <a:solidFill>
          <a:srgbClr val="FFFFFF"/>
        </a:solidFill>
      </xdr:grpSpPr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10</xdr:col>
      <xdr:colOff>219075</xdr:colOff>
      <xdr:row>18</xdr:row>
      <xdr:rowOff>200025</xdr:rowOff>
    </xdr:from>
    <xdr:to>
      <xdr:col>12</xdr:col>
      <xdr:colOff>352425</xdr:colOff>
      <xdr:row>22</xdr:row>
      <xdr:rowOff>76200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62775" y="6810375"/>
          <a:ext cx="1095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47625</xdr:rowOff>
    </xdr:from>
    <xdr:to>
      <xdr:col>8</xdr:col>
      <xdr:colOff>342900</xdr:colOff>
      <xdr:row>0</xdr:row>
      <xdr:rowOff>1143000</xdr:rowOff>
    </xdr:to>
    <xdr:grpSp>
      <xdr:nvGrpSpPr>
        <xdr:cNvPr id="11" name="Group 11"/>
        <xdr:cNvGrpSpPr>
          <a:grpSpLocks/>
        </xdr:cNvGrpSpPr>
      </xdr:nvGrpSpPr>
      <xdr:grpSpPr>
        <a:xfrm>
          <a:off x="3914775" y="47625"/>
          <a:ext cx="1971675" cy="1095375"/>
          <a:chOff x="821" y="757"/>
          <a:chExt cx="248" cy="156"/>
        </a:xfrm>
        <a:solidFill>
          <a:srgbClr val="FFFFFF"/>
        </a:solidFill>
      </xdr:grpSpPr>
      <xdr:pic>
        <xdr:nvPicPr>
          <xdr:cNvPr id="12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13" name="Picture 1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409575</xdr:colOff>
      <xdr:row>22</xdr:row>
      <xdr:rowOff>85725</xdr:rowOff>
    </xdr:from>
    <xdr:to>
      <xdr:col>12</xdr:col>
      <xdr:colOff>342900</xdr:colOff>
      <xdr:row>26</xdr:row>
      <xdr:rowOff>9525</xdr:rowOff>
    </xdr:to>
    <xdr:grpSp>
      <xdr:nvGrpSpPr>
        <xdr:cNvPr id="15" name="Group 15"/>
        <xdr:cNvGrpSpPr>
          <a:grpSpLocks/>
        </xdr:cNvGrpSpPr>
      </xdr:nvGrpSpPr>
      <xdr:grpSpPr>
        <a:xfrm>
          <a:off x="6362700" y="7629525"/>
          <a:ext cx="1685925" cy="895350"/>
          <a:chOff x="631" y="1313"/>
          <a:chExt cx="224" cy="115"/>
        </a:xfrm>
        <a:solidFill>
          <a:srgbClr val="FFFFFF"/>
        </a:solidFill>
      </xdr:grpSpPr>
      <xdr:pic>
        <xdr:nvPicPr>
          <xdr:cNvPr id="16" name="Picture 1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Picture 17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9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20</xdr:col>
      <xdr:colOff>152400</xdr:colOff>
      <xdr:row>49</xdr:row>
      <xdr:rowOff>0</xdr:rowOff>
    </xdr:from>
    <xdr:to>
      <xdr:col>22</xdr:col>
      <xdr:colOff>266700</xdr:colOff>
      <xdr:row>51</xdr:row>
      <xdr:rowOff>238125</xdr:rowOff>
    </xdr:to>
    <xdr:grpSp>
      <xdr:nvGrpSpPr>
        <xdr:cNvPr id="18" name="Group 18"/>
        <xdr:cNvGrpSpPr>
          <a:grpSpLocks/>
        </xdr:cNvGrpSpPr>
      </xdr:nvGrpSpPr>
      <xdr:grpSpPr>
        <a:xfrm>
          <a:off x="10658475" y="16411575"/>
          <a:ext cx="1333500" cy="752475"/>
          <a:chOff x="631" y="1313"/>
          <a:chExt cx="224" cy="115"/>
        </a:xfrm>
        <a:solidFill>
          <a:srgbClr val="FFFFFF"/>
        </a:solidFill>
      </xdr:grpSpPr>
      <xdr:pic>
        <xdr:nvPicPr>
          <xdr:cNvPr id="19" name="Picture 19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Picture 20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9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20</xdr:col>
      <xdr:colOff>581025</xdr:colOff>
      <xdr:row>29</xdr:row>
      <xdr:rowOff>1333500</xdr:rowOff>
    </xdr:from>
    <xdr:to>
      <xdr:col>22</xdr:col>
      <xdr:colOff>47625</xdr:colOff>
      <xdr:row>35</xdr:row>
      <xdr:rowOff>19050</xdr:rowOff>
    </xdr:to>
    <xdr:sp>
      <xdr:nvSpPr>
        <xdr:cNvPr id="21" name="AutoShape 21"/>
        <xdr:cNvSpPr>
          <a:spLocks/>
        </xdr:cNvSpPr>
      </xdr:nvSpPr>
      <xdr:spPr>
        <a:xfrm rot="16200000">
          <a:off x="11087100" y="10620375"/>
          <a:ext cx="685800" cy="2209800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8</xdr:row>
      <xdr:rowOff>28575</xdr:rowOff>
    </xdr:from>
    <xdr:to>
      <xdr:col>14</xdr:col>
      <xdr:colOff>76200</xdr:colOff>
      <xdr:row>18</xdr:row>
      <xdr:rowOff>104775</xdr:rowOff>
    </xdr:to>
    <xdr:sp>
      <xdr:nvSpPr>
        <xdr:cNvPr id="22" name="AutoShape 22"/>
        <xdr:cNvSpPr>
          <a:spLocks/>
        </xdr:cNvSpPr>
      </xdr:nvSpPr>
      <xdr:spPr>
        <a:xfrm rot="16200000">
          <a:off x="7448550" y="3362325"/>
          <a:ext cx="838200" cy="3352800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0</xdr:row>
      <xdr:rowOff>152400</xdr:rowOff>
    </xdr:from>
    <xdr:to>
      <xdr:col>2</xdr:col>
      <xdr:colOff>504825</xdr:colOff>
      <xdr:row>0</xdr:row>
      <xdr:rowOff>962025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" y="152400"/>
          <a:ext cx="1095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0</xdr:row>
      <xdr:rowOff>76200</xdr:rowOff>
    </xdr:from>
    <xdr:to>
      <xdr:col>13</xdr:col>
      <xdr:colOff>76200</xdr:colOff>
      <xdr:row>0</xdr:row>
      <xdr:rowOff>1171575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81725" y="76200"/>
          <a:ext cx="19907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152400</xdr:colOff>
      <xdr:row>41</xdr:row>
      <xdr:rowOff>28575</xdr:rowOff>
    </xdr:from>
    <xdr:to>
      <xdr:col>22</xdr:col>
      <xdr:colOff>190500</xdr:colOff>
      <xdr:row>43</xdr:row>
      <xdr:rowOff>209550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658475" y="14382750"/>
          <a:ext cx="1257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381000</xdr:colOff>
      <xdr:row>1</xdr:row>
      <xdr:rowOff>76200</xdr:rowOff>
    </xdr:from>
    <xdr:to>
      <xdr:col>16</xdr:col>
      <xdr:colOff>180975</xdr:colOff>
      <xdr:row>4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24700" y="1276350"/>
          <a:ext cx="1990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26</xdr:row>
      <xdr:rowOff>66675</xdr:rowOff>
    </xdr:from>
    <xdr:to>
      <xdr:col>12</xdr:col>
      <xdr:colOff>371475</xdr:colOff>
      <xdr:row>29</xdr:row>
      <xdr:rowOff>257175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24600" y="8582025"/>
          <a:ext cx="17526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142875</xdr:colOff>
      <xdr:row>52</xdr:row>
      <xdr:rowOff>0</xdr:rowOff>
    </xdr:from>
    <xdr:to>
      <xdr:col>24</xdr:col>
      <xdr:colOff>95250</xdr:colOff>
      <xdr:row>52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572750" y="17125950"/>
          <a:ext cx="2390775" cy="0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 "6no36"
</a:t>
          </a:r>
        </a:p>
      </xdr:txBody>
    </xdr:sp>
    <xdr:clientData/>
  </xdr:twoCellAnchor>
  <xdr:twoCellAnchor>
    <xdr:from>
      <xdr:col>20</xdr:col>
      <xdr:colOff>38100</xdr:colOff>
      <xdr:row>43</xdr:row>
      <xdr:rowOff>142875</xdr:rowOff>
    </xdr:from>
    <xdr:to>
      <xdr:col>22</xdr:col>
      <xdr:colOff>123825</xdr:colOff>
      <xdr:row>46</xdr:row>
      <xdr:rowOff>190500</xdr:rowOff>
    </xdr:to>
    <xdr:grpSp>
      <xdr:nvGrpSpPr>
        <xdr:cNvPr id="2" name="Group 2"/>
        <xdr:cNvGrpSpPr>
          <a:grpSpLocks/>
        </xdr:cNvGrpSpPr>
      </xdr:nvGrpSpPr>
      <xdr:grpSpPr>
        <a:xfrm>
          <a:off x="10467975" y="14954250"/>
          <a:ext cx="1304925" cy="819150"/>
          <a:chOff x="821" y="757"/>
          <a:chExt cx="248" cy="156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20</xdr:col>
      <xdr:colOff>257175</xdr:colOff>
      <xdr:row>37</xdr:row>
      <xdr:rowOff>0</xdr:rowOff>
    </xdr:from>
    <xdr:to>
      <xdr:col>22</xdr:col>
      <xdr:colOff>38100</xdr:colOff>
      <xdr:row>39</xdr:row>
      <xdr:rowOff>228600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87050" y="13268325"/>
          <a:ext cx="1000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1104900</xdr:colOff>
      <xdr:row>0</xdr:row>
      <xdr:rowOff>123825</xdr:rowOff>
    </xdr:from>
    <xdr:to>
      <xdr:col>3</xdr:col>
      <xdr:colOff>104775</xdr:colOff>
      <xdr:row>0</xdr:row>
      <xdr:rowOff>1019175</xdr:rowOff>
    </xdr:to>
    <xdr:grpSp>
      <xdr:nvGrpSpPr>
        <xdr:cNvPr id="7" name="Group 7"/>
        <xdr:cNvGrpSpPr>
          <a:grpSpLocks/>
        </xdr:cNvGrpSpPr>
      </xdr:nvGrpSpPr>
      <xdr:grpSpPr>
        <a:xfrm>
          <a:off x="1838325" y="123825"/>
          <a:ext cx="1638300" cy="895350"/>
          <a:chOff x="631" y="1313"/>
          <a:chExt cx="224" cy="115"/>
        </a:xfrm>
        <a:solidFill>
          <a:srgbClr val="FFFFFF"/>
        </a:solidFill>
      </xdr:grpSpPr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10</xdr:col>
      <xdr:colOff>209550</xdr:colOff>
      <xdr:row>20</xdr:row>
      <xdr:rowOff>85725</xdr:rowOff>
    </xdr:from>
    <xdr:to>
      <xdr:col>12</xdr:col>
      <xdr:colOff>342900</xdr:colOff>
      <xdr:row>23</xdr:row>
      <xdr:rowOff>200025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77050" y="7105650"/>
          <a:ext cx="1095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47625</xdr:rowOff>
    </xdr:from>
    <xdr:to>
      <xdr:col>8</xdr:col>
      <xdr:colOff>342900</xdr:colOff>
      <xdr:row>0</xdr:row>
      <xdr:rowOff>1143000</xdr:rowOff>
    </xdr:to>
    <xdr:grpSp>
      <xdr:nvGrpSpPr>
        <xdr:cNvPr id="11" name="Group 11"/>
        <xdr:cNvGrpSpPr>
          <a:grpSpLocks/>
        </xdr:cNvGrpSpPr>
      </xdr:nvGrpSpPr>
      <xdr:grpSpPr>
        <a:xfrm>
          <a:off x="3914775" y="47625"/>
          <a:ext cx="1895475" cy="1095375"/>
          <a:chOff x="821" y="757"/>
          <a:chExt cx="248" cy="156"/>
        </a:xfrm>
        <a:solidFill>
          <a:srgbClr val="FFFFFF"/>
        </a:solidFill>
      </xdr:grpSpPr>
      <xdr:pic>
        <xdr:nvPicPr>
          <xdr:cNvPr id="12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13" name="Picture 1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419100</xdr:colOff>
      <xdr:row>25</xdr:row>
      <xdr:rowOff>123825</xdr:rowOff>
    </xdr:from>
    <xdr:to>
      <xdr:col>12</xdr:col>
      <xdr:colOff>352425</xdr:colOff>
      <xdr:row>28</xdr:row>
      <xdr:rowOff>247650</xdr:rowOff>
    </xdr:to>
    <xdr:grpSp>
      <xdr:nvGrpSpPr>
        <xdr:cNvPr id="15" name="Group 15"/>
        <xdr:cNvGrpSpPr>
          <a:grpSpLocks/>
        </xdr:cNvGrpSpPr>
      </xdr:nvGrpSpPr>
      <xdr:grpSpPr>
        <a:xfrm>
          <a:off x="6296025" y="8324850"/>
          <a:ext cx="1685925" cy="895350"/>
          <a:chOff x="631" y="1313"/>
          <a:chExt cx="224" cy="115"/>
        </a:xfrm>
        <a:solidFill>
          <a:srgbClr val="FFFFFF"/>
        </a:solidFill>
      </xdr:grpSpPr>
      <xdr:pic>
        <xdr:nvPicPr>
          <xdr:cNvPr id="16" name="Picture 1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Picture 17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9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20</xdr:col>
      <xdr:colOff>76200</xdr:colOff>
      <xdr:row>48</xdr:row>
      <xdr:rowOff>180975</xdr:rowOff>
    </xdr:from>
    <xdr:to>
      <xdr:col>22</xdr:col>
      <xdr:colOff>419100</xdr:colOff>
      <xdr:row>52</xdr:row>
      <xdr:rowOff>0</xdr:rowOff>
    </xdr:to>
    <xdr:grpSp>
      <xdr:nvGrpSpPr>
        <xdr:cNvPr id="18" name="Group 18"/>
        <xdr:cNvGrpSpPr>
          <a:grpSpLocks/>
        </xdr:cNvGrpSpPr>
      </xdr:nvGrpSpPr>
      <xdr:grpSpPr>
        <a:xfrm>
          <a:off x="10506075" y="16278225"/>
          <a:ext cx="1562100" cy="847725"/>
          <a:chOff x="631" y="1313"/>
          <a:chExt cx="224" cy="115"/>
        </a:xfrm>
        <a:solidFill>
          <a:srgbClr val="FFFFFF"/>
        </a:solidFill>
      </xdr:grpSpPr>
      <xdr:pic>
        <xdr:nvPicPr>
          <xdr:cNvPr id="19" name="Picture 19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Picture 20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9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20</xdr:col>
      <xdr:colOff>581025</xdr:colOff>
      <xdr:row>29</xdr:row>
      <xdr:rowOff>1333500</xdr:rowOff>
    </xdr:from>
    <xdr:to>
      <xdr:col>22</xdr:col>
      <xdr:colOff>47625</xdr:colOff>
      <xdr:row>35</xdr:row>
      <xdr:rowOff>19050</xdr:rowOff>
    </xdr:to>
    <xdr:sp>
      <xdr:nvSpPr>
        <xdr:cNvPr id="21" name="AutoShape 21"/>
        <xdr:cNvSpPr>
          <a:spLocks/>
        </xdr:cNvSpPr>
      </xdr:nvSpPr>
      <xdr:spPr>
        <a:xfrm rot="16200000">
          <a:off x="11010900" y="10563225"/>
          <a:ext cx="685800" cy="2209800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8</xdr:row>
      <xdr:rowOff>28575</xdr:rowOff>
    </xdr:from>
    <xdr:to>
      <xdr:col>14</xdr:col>
      <xdr:colOff>76200</xdr:colOff>
      <xdr:row>18</xdr:row>
      <xdr:rowOff>104775</xdr:rowOff>
    </xdr:to>
    <xdr:sp>
      <xdr:nvSpPr>
        <xdr:cNvPr id="22" name="AutoShape 22"/>
        <xdr:cNvSpPr>
          <a:spLocks/>
        </xdr:cNvSpPr>
      </xdr:nvSpPr>
      <xdr:spPr>
        <a:xfrm rot="16200000">
          <a:off x="7372350" y="3305175"/>
          <a:ext cx="838200" cy="3352800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0</xdr:row>
      <xdr:rowOff>152400</xdr:rowOff>
    </xdr:from>
    <xdr:to>
      <xdr:col>2</xdr:col>
      <xdr:colOff>504825</xdr:colOff>
      <xdr:row>0</xdr:row>
      <xdr:rowOff>962025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" y="152400"/>
          <a:ext cx="1095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142875</xdr:colOff>
      <xdr:row>55</xdr:row>
      <xdr:rowOff>152400</xdr:rowOff>
    </xdr:from>
    <xdr:to>
      <xdr:col>24</xdr:col>
      <xdr:colOff>95250</xdr:colOff>
      <xdr:row>56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696575" y="18516600"/>
          <a:ext cx="2390775" cy="104775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 "6no36"
</a:t>
          </a:r>
        </a:p>
      </xdr:txBody>
    </xdr:sp>
    <xdr:clientData/>
  </xdr:twoCellAnchor>
  <xdr:twoCellAnchor>
    <xdr:from>
      <xdr:col>20</xdr:col>
      <xdr:colOff>38100</xdr:colOff>
      <xdr:row>43</xdr:row>
      <xdr:rowOff>142875</xdr:rowOff>
    </xdr:from>
    <xdr:to>
      <xdr:col>22</xdr:col>
      <xdr:colOff>123825</xdr:colOff>
      <xdr:row>46</xdr:row>
      <xdr:rowOff>190500</xdr:rowOff>
    </xdr:to>
    <xdr:grpSp>
      <xdr:nvGrpSpPr>
        <xdr:cNvPr id="2" name="Group 2"/>
        <xdr:cNvGrpSpPr>
          <a:grpSpLocks/>
        </xdr:cNvGrpSpPr>
      </xdr:nvGrpSpPr>
      <xdr:grpSpPr>
        <a:xfrm>
          <a:off x="10591800" y="15420975"/>
          <a:ext cx="1304925" cy="819150"/>
          <a:chOff x="821" y="757"/>
          <a:chExt cx="248" cy="156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20</xdr:col>
      <xdr:colOff>257175</xdr:colOff>
      <xdr:row>37</xdr:row>
      <xdr:rowOff>0</xdr:rowOff>
    </xdr:from>
    <xdr:to>
      <xdr:col>22</xdr:col>
      <xdr:colOff>38100</xdr:colOff>
      <xdr:row>39</xdr:row>
      <xdr:rowOff>228600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10875" y="13735050"/>
          <a:ext cx="1000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1104900</xdr:colOff>
      <xdr:row>0</xdr:row>
      <xdr:rowOff>123825</xdr:rowOff>
    </xdr:from>
    <xdr:to>
      <xdr:col>3</xdr:col>
      <xdr:colOff>104775</xdr:colOff>
      <xdr:row>0</xdr:row>
      <xdr:rowOff>1019175</xdr:rowOff>
    </xdr:to>
    <xdr:grpSp>
      <xdr:nvGrpSpPr>
        <xdr:cNvPr id="7" name="Group 7"/>
        <xdr:cNvGrpSpPr>
          <a:grpSpLocks/>
        </xdr:cNvGrpSpPr>
      </xdr:nvGrpSpPr>
      <xdr:grpSpPr>
        <a:xfrm>
          <a:off x="1838325" y="123825"/>
          <a:ext cx="1638300" cy="895350"/>
          <a:chOff x="631" y="1313"/>
          <a:chExt cx="224" cy="115"/>
        </a:xfrm>
        <a:solidFill>
          <a:srgbClr val="FFFFFF"/>
        </a:solidFill>
      </xdr:grpSpPr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10</xdr:col>
      <xdr:colOff>209550</xdr:colOff>
      <xdr:row>20</xdr:row>
      <xdr:rowOff>85725</xdr:rowOff>
    </xdr:from>
    <xdr:to>
      <xdr:col>12</xdr:col>
      <xdr:colOff>342900</xdr:colOff>
      <xdr:row>24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7610475"/>
          <a:ext cx="1095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47625</xdr:rowOff>
    </xdr:from>
    <xdr:to>
      <xdr:col>8</xdr:col>
      <xdr:colOff>342900</xdr:colOff>
      <xdr:row>0</xdr:row>
      <xdr:rowOff>1143000</xdr:rowOff>
    </xdr:to>
    <xdr:grpSp>
      <xdr:nvGrpSpPr>
        <xdr:cNvPr id="11" name="Group 11"/>
        <xdr:cNvGrpSpPr>
          <a:grpSpLocks/>
        </xdr:cNvGrpSpPr>
      </xdr:nvGrpSpPr>
      <xdr:grpSpPr>
        <a:xfrm>
          <a:off x="3914775" y="47625"/>
          <a:ext cx="2019300" cy="1095375"/>
          <a:chOff x="821" y="757"/>
          <a:chExt cx="248" cy="156"/>
        </a:xfrm>
        <a:solidFill>
          <a:srgbClr val="FFFFFF"/>
        </a:solidFill>
      </xdr:grpSpPr>
      <xdr:pic>
        <xdr:nvPicPr>
          <xdr:cNvPr id="12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13" name="Picture 1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419100</xdr:colOff>
      <xdr:row>25</xdr:row>
      <xdr:rowOff>123825</xdr:rowOff>
    </xdr:from>
    <xdr:to>
      <xdr:col>12</xdr:col>
      <xdr:colOff>352425</xdr:colOff>
      <xdr:row>28</xdr:row>
      <xdr:rowOff>247650</xdr:rowOff>
    </xdr:to>
    <xdr:grpSp>
      <xdr:nvGrpSpPr>
        <xdr:cNvPr id="15" name="Group 15"/>
        <xdr:cNvGrpSpPr>
          <a:grpSpLocks/>
        </xdr:cNvGrpSpPr>
      </xdr:nvGrpSpPr>
      <xdr:grpSpPr>
        <a:xfrm>
          <a:off x="6419850" y="8791575"/>
          <a:ext cx="1685925" cy="895350"/>
          <a:chOff x="631" y="1313"/>
          <a:chExt cx="224" cy="115"/>
        </a:xfrm>
        <a:solidFill>
          <a:srgbClr val="FFFFFF"/>
        </a:solidFill>
      </xdr:grpSpPr>
      <xdr:pic>
        <xdr:nvPicPr>
          <xdr:cNvPr id="16" name="Picture 1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Picture 17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9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20</xdr:col>
      <xdr:colOff>76200</xdr:colOff>
      <xdr:row>48</xdr:row>
      <xdr:rowOff>180975</xdr:rowOff>
    </xdr:from>
    <xdr:to>
      <xdr:col>22</xdr:col>
      <xdr:colOff>419100</xdr:colOff>
      <xdr:row>52</xdr:row>
      <xdr:rowOff>9525</xdr:rowOff>
    </xdr:to>
    <xdr:grpSp>
      <xdr:nvGrpSpPr>
        <xdr:cNvPr id="18" name="Group 18"/>
        <xdr:cNvGrpSpPr>
          <a:grpSpLocks/>
        </xdr:cNvGrpSpPr>
      </xdr:nvGrpSpPr>
      <xdr:grpSpPr>
        <a:xfrm>
          <a:off x="10629900" y="16744950"/>
          <a:ext cx="1562100" cy="857250"/>
          <a:chOff x="631" y="1313"/>
          <a:chExt cx="224" cy="115"/>
        </a:xfrm>
        <a:solidFill>
          <a:srgbClr val="FFFFFF"/>
        </a:solidFill>
      </xdr:grpSpPr>
      <xdr:pic>
        <xdr:nvPicPr>
          <xdr:cNvPr id="19" name="Picture 19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Picture 20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9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20</xdr:col>
      <xdr:colOff>581025</xdr:colOff>
      <xdr:row>29</xdr:row>
      <xdr:rowOff>1333500</xdr:rowOff>
    </xdr:from>
    <xdr:to>
      <xdr:col>22</xdr:col>
      <xdr:colOff>47625</xdr:colOff>
      <xdr:row>35</xdr:row>
      <xdr:rowOff>19050</xdr:rowOff>
    </xdr:to>
    <xdr:sp>
      <xdr:nvSpPr>
        <xdr:cNvPr id="21" name="AutoShape 21"/>
        <xdr:cNvSpPr>
          <a:spLocks/>
        </xdr:cNvSpPr>
      </xdr:nvSpPr>
      <xdr:spPr>
        <a:xfrm rot="16200000">
          <a:off x="11134725" y="11029950"/>
          <a:ext cx="685800" cy="2209800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8</xdr:row>
      <xdr:rowOff>28575</xdr:rowOff>
    </xdr:from>
    <xdr:to>
      <xdr:col>14</xdr:col>
      <xdr:colOff>76200</xdr:colOff>
      <xdr:row>18</xdr:row>
      <xdr:rowOff>104775</xdr:rowOff>
    </xdr:to>
    <xdr:sp>
      <xdr:nvSpPr>
        <xdr:cNvPr id="22" name="AutoShape 22"/>
        <xdr:cNvSpPr>
          <a:spLocks/>
        </xdr:cNvSpPr>
      </xdr:nvSpPr>
      <xdr:spPr>
        <a:xfrm rot="16200000">
          <a:off x="7496175" y="3514725"/>
          <a:ext cx="838200" cy="36480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0</xdr:row>
      <xdr:rowOff>152400</xdr:rowOff>
    </xdr:from>
    <xdr:to>
      <xdr:col>2</xdr:col>
      <xdr:colOff>504825</xdr:colOff>
      <xdr:row>0</xdr:row>
      <xdr:rowOff>962025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" y="152400"/>
          <a:ext cx="1095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342900</xdr:colOff>
      <xdr:row>0</xdr:row>
      <xdr:rowOff>76200</xdr:rowOff>
    </xdr:from>
    <xdr:to>
      <xdr:col>12</xdr:col>
      <xdr:colOff>323850</xdr:colOff>
      <xdr:row>0</xdr:row>
      <xdr:rowOff>1104900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43650" y="76200"/>
          <a:ext cx="17335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447675</xdr:colOff>
      <xdr:row>30</xdr:row>
      <xdr:rowOff>200025</xdr:rowOff>
    </xdr:from>
    <xdr:to>
      <xdr:col>11</xdr:col>
      <xdr:colOff>485775</xdr:colOff>
      <xdr:row>32</xdr:row>
      <xdr:rowOff>238125</xdr:rowOff>
    </xdr:to>
    <xdr:sp>
      <xdr:nvSpPr>
        <xdr:cNvPr id="25" name="AutoShape 25"/>
        <xdr:cNvSpPr>
          <a:spLocks/>
        </xdr:cNvSpPr>
      </xdr:nvSpPr>
      <xdr:spPr>
        <a:xfrm flipV="1">
          <a:off x="4629150" y="11553825"/>
          <a:ext cx="3114675" cy="1133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190500</xdr:rowOff>
    </xdr:from>
    <xdr:to>
      <xdr:col>12</xdr:col>
      <xdr:colOff>0</xdr:colOff>
      <xdr:row>32</xdr:row>
      <xdr:rowOff>228600</xdr:rowOff>
    </xdr:to>
    <xdr:sp>
      <xdr:nvSpPr>
        <xdr:cNvPr id="26" name="Line 26"/>
        <xdr:cNvSpPr>
          <a:spLocks/>
        </xdr:cNvSpPr>
      </xdr:nvSpPr>
      <xdr:spPr>
        <a:xfrm flipH="1">
          <a:off x="4638675" y="11544300"/>
          <a:ext cx="31146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67</xdr:row>
      <xdr:rowOff>66675</xdr:rowOff>
    </xdr:from>
    <xdr:to>
      <xdr:col>19</xdr:col>
      <xdr:colOff>66675</xdr:colOff>
      <xdr:row>68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7781925" y="20602575"/>
          <a:ext cx="2390775" cy="152400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 "6no36"
</a:t>
          </a:r>
        </a:p>
      </xdr:txBody>
    </xdr:sp>
    <xdr:clientData/>
  </xdr:twoCellAnchor>
  <xdr:twoCellAnchor>
    <xdr:from>
      <xdr:col>20</xdr:col>
      <xdr:colOff>38100</xdr:colOff>
      <xdr:row>43</xdr:row>
      <xdr:rowOff>142875</xdr:rowOff>
    </xdr:from>
    <xdr:to>
      <xdr:col>22</xdr:col>
      <xdr:colOff>123825</xdr:colOff>
      <xdr:row>46</xdr:row>
      <xdr:rowOff>190500</xdr:rowOff>
    </xdr:to>
    <xdr:grpSp>
      <xdr:nvGrpSpPr>
        <xdr:cNvPr id="2" name="Group 2"/>
        <xdr:cNvGrpSpPr>
          <a:grpSpLocks/>
        </xdr:cNvGrpSpPr>
      </xdr:nvGrpSpPr>
      <xdr:grpSpPr>
        <a:xfrm>
          <a:off x="10591800" y="14811375"/>
          <a:ext cx="1304925" cy="819150"/>
          <a:chOff x="821" y="757"/>
          <a:chExt cx="248" cy="156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20</xdr:col>
      <xdr:colOff>257175</xdr:colOff>
      <xdr:row>37</xdr:row>
      <xdr:rowOff>0</xdr:rowOff>
    </xdr:from>
    <xdr:to>
      <xdr:col>22</xdr:col>
      <xdr:colOff>38100</xdr:colOff>
      <xdr:row>39</xdr:row>
      <xdr:rowOff>228600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10875" y="13125450"/>
          <a:ext cx="1000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1104900</xdr:colOff>
      <xdr:row>0</xdr:row>
      <xdr:rowOff>123825</xdr:rowOff>
    </xdr:from>
    <xdr:to>
      <xdr:col>3</xdr:col>
      <xdr:colOff>104775</xdr:colOff>
      <xdr:row>0</xdr:row>
      <xdr:rowOff>1019175</xdr:rowOff>
    </xdr:to>
    <xdr:grpSp>
      <xdr:nvGrpSpPr>
        <xdr:cNvPr id="7" name="Group 7"/>
        <xdr:cNvGrpSpPr>
          <a:grpSpLocks/>
        </xdr:cNvGrpSpPr>
      </xdr:nvGrpSpPr>
      <xdr:grpSpPr>
        <a:xfrm>
          <a:off x="1838325" y="123825"/>
          <a:ext cx="1638300" cy="895350"/>
          <a:chOff x="631" y="1313"/>
          <a:chExt cx="224" cy="115"/>
        </a:xfrm>
        <a:solidFill>
          <a:srgbClr val="FFFFFF"/>
        </a:solidFill>
      </xdr:grpSpPr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10</xdr:col>
      <xdr:colOff>209550</xdr:colOff>
      <xdr:row>20</xdr:row>
      <xdr:rowOff>85725</xdr:rowOff>
    </xdr:from>
    <xdr:to>
      <xdr:col>12</xdr:col>
      <xdr:colOff>342900</xdr:colOff>
      <xdr:row>23</xdr:row>
      <xdr:rowOff>200025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6953250"/>
          <a:ext cx="1095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47625</xdr:rowOff>
    </xdr:from>
    <xdr:to>
      <xdr:col>8</xdr:col>
      <xdr:colOff>342900</xdr:colOff>
      <xdr:row>0</xdr:row>
      <xdr:rowOff>1143000</xdr:rowOff>
    </xdr:to>
    <xdr:grpSp>
      <xdr:nvGrpSpPr>
        <xdr:cNvPr id="11" name="Group 11"/>
        <xdr:cNvGrpSpPr>
          <a:grpSpLocks/>
        </xdr:cNvGrpSpPr>
      </xdr:nvGrpSpPr>
      <xdr:grpSpPr>
        <a:xfrm>
          <a:off x="3914775" y="47625"/>
          <a:ext cx="2019300" cy="1095375"/>
          <a:chOff x="821" y="757"/>
          <a:chExt cx="248" cy="156"/>
        </a:xfrm>
        <a:solidFill>
          <a:srgbClr val="FFFFFF"/>
        </a:solidFill>
      </xdr:grpSpPr>
      <xdr:pic>
        <xdr:nvPicPr>
          <xdr:cNvPr id="12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13" name="Picture 1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419100</xdr:colOff>
      <xdr:row>25</xdr:row>
      <xdr:rowOff>123825</xdr:rowOff>
    </xdr:from>
    <xdr:to>
      <xdr:col>12</xdr:col>
      <xdr:colOff>352425</xdr:colOff>
      <xdr:row>28</xdr:row>
      <xdr:rowOff>247650</xdr:rowOff>
    </xdr:to>
    <xdr:grpSp>
      <xdr:nvGrpSpPr>
        <xdr:cNvPr id="15" name="Group 15"/>
        <xdr:cNvGrpSpPr>
          <a:grpSpLocks/>
        </xdr:cNvGrpSpPr>
      </xdr:nvGrpSpPr>
      <xdr:grpSpPr>
        <a:xfrm>
          <a:off x="6419850" y="8181975"/>
          <a:ext cx="1685925" cy="895350"/>
          <a:chOff x="631" y="1313"/>
          <a:chExt cx="224" cy="115"/>
        </a:xfrm>
        <a:solidFill>
          <a:srgbClr val="FFFFFF"/>
        </a:solidFill>
      </xdr:grpSpPr>
      <xdr:pic>
        <xdr:nvPicPr>
          <xdr:cNvPr id="16" name="Picture 1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Picture 17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9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20</xdr:col>
      <xdr:colOff>76200</xdr:colOff>
      <xdr:row>48</xdr:row>
      <xdr:rowOff>180975</xdr:rowOff>
    </xdr:from>
    <xdr:to>
      <xdr:col>22</xdr:col>
      <xdr:colOff>419100</xdr:colOff>
      <xdr:row>52</xdr:row>
      <xdr:rowOff>9525</xdr:rowOff>
    </xdr:to>
    <xdr:grpSp>
      <xdr:nvGrpSpPr>
        <xdr:cNvPr id="18" name="Group 18"/>
        <xdr:cNvGrpSpPr>
          <a:grpSpLocks/>
        </xdr:cNvGrpSpPr>
      </xdr:nvGrpSpPr>
      <xdr:grpSpPr>
        <a:xfrm>
          <a:off x="10629900" y="16135350"/>
          <a:ext cx="1562100" cy="857250"/>
          <a:chOff x="631" y="1313"/>
          <a:chExt cx="224" cy="115"/>
        </a:xfrm>
        <a:solidFill>
          <a:srgbClr val="FFFFFF"/>
        </a:solidFill>
      </xdr:grpSpPr>
      <xdr:pic>
        <xdr:nvPicPr>
          <xdr:cNvPr id="19" name="Picture 19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Picture 20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9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20</xdr:col>
      <xdr:colOff>581025</xdr:colOff>
      <xdr:row>29</xdr:row>
      <xdr:rowOff>1333500</xdr:rowOff>
    </xdr:from>
    <xdr:to>
      <xdr:col>22</xdr:col>
      <xdr:colOff>47625</xdr:colOff>
      <xdr:row>35</xdr:row>
      <xdr:rowOff>19050</xdr:rowOff>
    </xdr:to>
    <xdr:sp>
      <xdr:nvSpPr>
        <xdr:cNvPr id="21" name="AutoShape 21"/>
        <xdr:cNvSpPr>
          <a:spLocks/>
        </xdr:cNvSpPr>
      </xdr:nvSpPr>
      <xdr:spPr>
        <a:xfrm rot="16200000">
          <a:off x="11134725" y="10420350"/>
          <a:ext cx="685800" cy="2209800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8</xdr:row>
      <xdr:rowOff>28575</xdr:rowOff>
    </xdr:from>
    <xdr:to>
      <xdr:col>14</xdr:col>
      <xdr:colOff>76200</xdr:colOff>
      <xdr:row>18</xdr:row>
      <xdr:rowOff>104775</xdr:rowOff>
    </xdr:to>
    <xdr:sp>
      <xdr:nvSpPr>
        <xdr:cNvPr id="22" name="AutoShape 22"/>
        <xdr:cNvSpPr>
          <a:spLocks/>
        </xdr:cNvSpPr>
      </xdr:nvSpPr>
      <xdr:spPr>
        <a:xfrm rot="16200000">
          <a:off x="7496175" y="3133725"/>
          <a:ext cx="838200" cy="3371850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0</xdr:row>
      <xdr:rowOff>152400</xdr:rowOff>
    </xdr:from>
    <xdr:to>
      <xdr:col>2</xdr:col>
      <xdr:colOff>504825</xdr:colOff>
      <xdr:row>0</xdr:row>
      <xdr:rowOff>962025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" y="152400"/>
          <a:ext cx="1095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142875</xdr:colOff>
      <xdr:row>56</xdr:row>
      <xdr:rowOff>152400</xdr:rowOff>
    </xdr:from>
    <xdr:to>
      <xdr:col>24</xdr:col>
      <xdr:colOff>95250</xdr:colOff>
      <xdr:row>57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10591800" y="18135600"/>
          <a:ext cx="2390775" cy="152400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 "6no36"
</a:t>
          </a:r>
        </a:p>
      </xdr:txBody>
    </xdr:sp>
    <xdr:clientData/>
  </xdr:twoCellAnchor>
  <xdr:twoCellAnchor>
    <xdr:from>
      <xdr:col>20</xdr:col>
      <xdr:colOff>38100</xdr:colOff>
      <xdr:row>44</xdr:row>
      <xdr:rowOff>142875</xdr:rowOff>
    </xdr:from>
    <xdr:to>
      <xdr:col>22</xdr:col>
      <xdr:colOff>123825</xdr:colOff>
      <xdr:row>47</xdr:row>
      <xdr:rowOff>190500</xdr:rowOff>
    </xdr:to>
    <xdr:grpSp>
      <xdr:nvGrpSpPr>
        <xdr:cNvPr id="2" name="Group 2"/>
        <xdr:cNvGrpSpPr>
          <a:grpSpLocks/>
        </xdr:cNvGrpSpPr>
      </xdr:nvGrpSpPr>
      <xdr:grpSpPr>
        <a:xfrm>
          <a:off x="10487025" y="15039975"/>
          <a:ext cx="1304925" cy="819150"/>
          <a:chOff x="821" y="757"/>
          <a:chExt cx="248" cy="156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20</xdr:col>
      <xdr:colOff>257175</xdr:colOff>
      <xdr:row>38</xdr:row>
      <xdr:rowOff>0</xdr:rowOff>
    </xdr:from>
    <xdr:to>
      <xdr:col>22</xdr:col>
      <xdr:colOff>38100</xdr:colOff>
      <xdr:row>40</xdr:row>
      <xdr:rowOff>228600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06100" y="13354050"/>
          <a:ext cx="1000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0</xdr:row>
      <xdr:rowOff>28575</xdr:rowOff>
    </xdr:from>
    <xdr:to>
      <xdr:col>8</xdr:col>
      <xdr:colOff>361950</xdr:colOff>
      <xdr:row>0</xdr:row>
      <xdr:rowOff>866775</xdr:rowOff>
    </xdr:to>
    <xdr:grpSp>
      <xdr:nvGrpSpPr>
        <xdr:cNvPr id="7" name="Group 7"/>
        <xdr:cNvGrpSpPr>
          <a:grpSpLocks/>
        </xdr:cNvGrpSpPr>
      </xdr:nvGrpSpPr>
      <xdr:grpSpPr>
        <a:xfrm>
          <a:off x="4210050" y="28575"/>
          <a:ext cx="1638300" cy="838200"/>
          <a:chOff x="631" y="1313"/>
          <a:chExt cx="224" cy="115"/>
        </a:xfrm>
        <a:solidFill>
          <a:srgbClr val="FFFFFF"/>
        </a:solidFill>
      </xdr:grpSpPr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10</xdr:col>
      <xdr:colOff>209550</xdr:colOff>
      <xdr:row>21</xdr:row>
      <xdr:rowOff>85725</xdr:rowOff>
    </xdr:from>
    <xdr:to>
      <xdr:col>12</xdr:col>
      <xdr:colOff>342900</xdr:colOff>
      <xdr:row>25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96100" y="7219950"/>
          <a:ext cx="1095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219075</xdr:colOff>
      <xdr:row>3</xdr:row>
      <xdr:rowOff>28575</xdr:rowOff>
    </xdr:from>
    <xdr:to>
      <xdr:col>15</xdr:col>
      <xdr:colOff>304800</xdr:colOff>
      <xdr:row>6</xdr:row>
      <xdr:rowOff>238125</xdr:rowOff>
    </xdr:to>
    <xdr:grpSp>
      <xdr:nvGrpSpPr>
        <xdr:cNvPr id="11" name="Group 11"/>
        <xdr:cNvGrpSpPr>
          <a:grpSpLocks/>
        </xdr:cNvGrpSpPr>
      </xdr:nvGrpSpPr>
      <xdr:grpSpPr>
        <a:xfrm>
          <a:off x="6905625" y="1771650"/>
          <a:ext cx="1914525" cy="1095375"/>
          <a:chOff x="821" y="757"/>
          <a:chExt cx="248" cy="156"/>
        </a:xfrm>
        <a:solidFill>
          <a:srgbClr val="FFFFFF"/>
        </a:solidFill>
      </xdr:grpSpPr>
      <xdr:pic>
        <xdr:nvPicPr>
          <xdr:cNvPr id="12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13" name="Picture 1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419100</xdr:colOff>
      <xdr:row>26</xdr:row>
      <xdr:rowOff>123825</xdr:rowOff>
    </xdr:from>
    <xdr:to>
      <xdr:col>12</xdr:col>
      <xdr:colOff>352425</xdr:colOff>
      <xdr:row>29</xdr:row>
      <xdr:rowOff>247650</xdr:rowOff>
    </xdr:to>
    <xdr:grpSp>
      <xdr:nvGrpSpPr>
        <xdr:cNvPr id="15" name="Group 15"/>
        <xdr:cNvGrpSpPr>
          <a:grpSpLocks/>
        </xdr:cNvGrpSpPr>
      </xdr:nvGrpSpPr>
      <xdr:grpSpPr>
        <a:xfrm>
          <a:off x="6315075" y="8410575"/>
          <a:ext cx="1685925" cy="895350"/>
          <a:chOff x="631" y="1313"/>
          <a:chExt cx="224" cy="115"/>
        </a:xfrm>
        <a:solidFill>
          <a:srgbClr val="FFFFFF"/>
        </a:solidFill>
      </xdr:grpSpPr>
      <xdr:pic>
        <xdr:nvPicPr>
          <xdr:cNvPr id="16" name="Picture 1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Picture 17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9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20</xdr:col>
      <xdr:colOff>76200</xdr:colOff>
      <xdr:row>49</xdr:row>
      <xdr:rowOff>180975</xdr:rowOff>
    </xdr:from>
    <xdr:to>
      <xdr:col>22</xdr:col>
      <xdr:colOff>419100</xdr:colOff>
      <xdr:row>53</xdr:row>
      <xdr:rowOff>9525</xdr:rowOff>
    </xdr:to>
    <xdr:grpSp>
      <xdr:nvGrpSpPr>
        <xdr:cNvPr id="18" name="Group 18"/>
        <xdr:cNvGrpSpPr>
          <a:grpSpLocks/>
        </xdr:cNvGrpSpPr>
      </xdr:nvGrpSpPr>
      <xdr:grpSpPr>
        <a:xfrm>
          <a:off x="10525125" y="16363950"/>
          <a:ext cx="1562100" cy="857250"/>
          <a:chOff x="631" y="1313"/>
          <a:chExt cx="224" cy="115"/>
        </a:xfrm>
        <a:solidFill>
          <a:srgbClr val="FFFFFF"/>
        </a:solidFill>
      </xdr:grpSpPr>
      <xdr:pic>
        <xdr:nvPicPr>
          <xdr:cNvPr id="19" name="Picture 19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Picture 20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9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20</xdr:col>
      <xdr:colOff>581025</xdr:colOff>
      <xdr:row>30</xdr:row>
      <xdr:rowOff>1333500</xdr:rowOff>
    </xdr:from>
    <xdr:to>
      <xdr:col>22</xdr:col>
      <xdr:colOff>47625</xdr:colOff>
      <xdr:row>36</xdr:row>
      <xdr:rowOff>19050</xdr:rowOff>
    </xdr:to>
    <xdr:sp>
      <xdr:nvSpPr>
        <xdr:cNvPr id="21" name="AutoShape 21"/>
        <xdr:cNvSpPr>
          <a:spLocks/>
        </xdr:cNvSpPr>
      </xdr:nvSpPr>
      <xdr:spPr>
        <a:xfrm rot="16200000">
          <a:off x="11029950" y="10648950"/>
          <a:ext cx="685800" cy="2209800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8</xdr:row>
      <xdr:rowOff>28575</xdr:rowOff>
    </xdr:from>
    <xdr:to>
      <xdr:col>14</xdr:col>
      <xdr:colOff>76200</xdr:colOff>
      <xdr:row>19</xdr:row>
      <xdr:rowOff>104775</xdr:rowOff>
    </xdr:to>
    <xdr:sp>
      <xdr:nvSpPr>
        <xdr:cNvPr id="22" name="AutoShape 22"/>
        <xdr:cNvSpPr>
          <a:spLocks/>
        </xdr:cNvSpPr>
      </xdr:nvSpPr>
      <xdr:spPr>
        <a:xfrm rot="16200000">
          <a:off x="7391400" y="3181350"/>
          <a:ext cx="838200" cy="359092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666750</xdr:colOff>
      <xdr:row>0</xdr:row>
      <xdr:rowOff>57150</xdr:rowOff>
    </xdr:from>
    <xdr:to>
      <xdr:col>2</xdr:col>
      <xdr:colOff>1762125</xdr:colOff>
      <xdr:row>0</xdr:row>
      <xdr:rowOff>866775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0175" y="57150"/>
          <a:ext cx="1095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142875</xdr:colOff>
      <xdr:row>57</xdr:row>
      <xdr:rowOff>152400</xdr:rowOff>
    </xdr:from>
    <xdr:to>
      <xdr:col>30</xdr:col>
      <xdr:colOff>95250</xdr:colOff>
      <xdr:row>58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11020425" y="18364200"/>
          <a:ext cx="2390775" cy="152400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 "6no36"
</a:t>
          </a:r>
        </a:p>
      </xdr:txBody>
    </xdr:sp>
    <xdr:clientData/>
  </xdr:twoCellAnchor>
  <xdr:twoCellAnchor>
    <xdr:from>
      <xdr:col>26</xdr:col>
      <xdr:colOff>38100</xdr:colOff>
      <xdr:row>45</xdr:row>
      <xdr:rowOff>142875</xdr:rowOff>
    </xdr:from>
    <xdr:to>
      <xdr:col>28</xdr:col>
      <xdr:colOff>123825</xdr:colOff>
      <xdr:row>48</xdr:row>
      <xdr:rowOff>190500</xdr:rowOff>
    </xdr:to>
    <xdr:grpSp>
      <xdr:nvGrpSpPr>
        <xdr:cNvPr id="2" name="Group 2"/>
        <xdr:cNvGrpSpPr>
          <a:grpSpLocks/>
        </xdr:cNvGrpSpPr>
      </xdr:nvGrpSpPr>
      <xdr:grpSpPr>
        <a:xfrm>
          <a:off x="10915650" y="15268575"/>
          <a:ext cx="1304925" cy="819150"/>
          <a:chOff x="821" y="757"/>
          <a:chExt cx="248" cy="156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26</xdr:col>
      <xdr:colOff>190500</xdr:colOff>
      <xdr:row>41</xdr:row>
      <xdr:rowOff>28575</xdr:rowOff>
    </xdr:from>
    <xdr:to>
      <xdr:col>27</xdr:col>
      <xdr:colOff>581025</xdr:colOff>
      <xdr:row>43</xdr:row>
      <xdr:rowOff>247650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068050" y="14125575"/>
          <a:ext cx="1000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819150</xdr:colOff>
      <xdr:row>0</xdr:row>
      <xdr:rowOff>219075</xdr:rowOff>
    </xdr:from>
    <xdr:to>
      <xdr:col>2</xdr:col>
      <xdr:colOff>2238375</xdr:colOff>
      <xdr:row>0</xdr:row>
      <xdr:rowOff>971550</xdr:rowOff>
    </xdr:to>
    <xdr:grpSp>
      <xdr:nvGrpSpPr>
        <xdr:cNvPr id="7" name="Group 7"/>
        <xdr:cNvGrpSpPr>
          <a:grpSpLocks/>
        </xdr:cNvGrpSpPr>
      </xdr:nvGrpSpPr>
      <xdr:grpSpPr>
        <a:xfrm>
          <a:off x="1552575" y="219075"/>
          <a:ext cx="1419225" cy="752475"/>
          <a:chOff x="631" y="1313"/>
          <a:chExt cx="224" cy="115"/>
        </a:xfrm>
        <a:solidFill>
          <a:srgbClr val="FFFFFF"/>
        </a:solidFill>
      </xdr:grpSpPr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10</xdr:col>
      <xdr:colOff>209550</xdr:colOff>
      <xdr:row>22</xdr:row>
      <xdr:rowOff>85725</xdr:rowOff>
    </xdr:from>
    <xdr:to>
      <xdr:col>12</xdr:col>
      <xdr:colOff>342900</xdr:colOff>
      <xdr:row>25</xdr:row>
      <xdr:rowOff>200025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77050" y="7572375"/>
          <a:ext cx="1095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0</xdr:row>
      <xdr:rowOff>47625</xdr:rowOff>
    </xdr:from>
    <xdr:to>
      <xdr:col>9</xdr:col>
      <xdr:colOff>533400</xdr:colOff>
      <xdr:row>1</xdr:row>
      <xdr:rowOff>114300</xdr:rowOff>
    </xdr:to>
    <xdr:grpSp>
      <xdr:nvGrpSpPr>
        <xdr:cNvPr id="11" name="Group 11"/>
        <xdr:cNvGrpSpPr>
          <a:grpSpLocks/>
        </xdr:cNvGrpSpPr>
      </xdr:nvGrpSpPr>
      <xdr:grpSpPr>
        <a:xfrm>
          <a:off x="4514850" y="47625"/>
          <a:ext cx="2000250" cy="1114425"/>
          <a:chOff x="821" y="757"/>
          <a:chExt cx="248" cy="156"/>
        </a:xfrm>
        <a:solidFill>
          <a:srgbClr val="FFFFFF"/>
        </a:solidFill>
      </xdr:grpSpPr>
      <xdr:pic>
        <xdr:nvPicPr>
          <xdr:cNvPr id="12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13" name="Picture 1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419100</xdr:colOff>
      <xdr:row>27</xdr:row>
      <xdr:rowOff>123825</xdr:rowOff>
    </xdr:from>
    <xdr:to>
      <xdr:col>12</xdr:col>
      <xdr:colOff>352425</xdr:colOff>
      <xdr:row>30</xdr:row>
      <xdr:rowOff>247650</xdr:rowOff>
    </xdr:to>
    <xdr:grpSp>
      <xdr:nvGrpSpPr>
        <xdr:cNvPr id="15" name="Group 15"/>
        <xdr:cNvGrpSpPr>
          <a:grpSpLocks/>
        </xdr:cNvGrpSpPr>
      </xdr:nvGrpSpPr>
      <xdr:grpSpPr>
        <a:xfrm>
          <a:off x="6400800" y="8791575"/>
          <a:ext cx="1581150" cy="895350"/>
          <a:chOff x="631" y="1313"/>
          <a:chExt cx="224" cy="115"/>
        </a:xfrm>
        <a:solidFill>
          <a:srgbClr val="FFFFFF"/>
        </a:solidFill>
      </xdr:grpSpPr>
      <xdr:pic>
        <xdr:nvPicPr>
          <xdr:cNvPr id="16" name="Picture 1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Picture 17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9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26</xdr:col>
      <xdr:colOff>76200</xdr:colOff>
      <xdr:row>50</xdr:row>
      <xdr:rowOff>180975</xdr:rowOff>
    </xdr:from>
    <xdr:to>
      <xdr:col>28</xdr:col>
      <xdr:colOff>419100</xdr:colOff>
      <xdr:row>54</xdr:row>
      <xdr:rowOff>9525</xdr:rowOff>
    </xdr:to>
    <xdr:grpSp>
      <xdr:nvGrpSpPr>
        <xdr:cNvPr id="18" name="Group 18"/>
        <xdr:cNvGrpSpPr>
          <a:grpSpLocks/>
        </xdr:cNvGrpSpPr>
      </xdr:nvGrpSpPr>
      <xdr:grpSpPr>
        <a:xfrm>
          <a:off x="10953750" y="16592550"/>
          <a:ext cx="1562100" cy="857250"/>
          <a:chOff x="631" y="1313"/>
          <a:chExt cx="224" cy="115"/>
        </a:xfrm>
        <a:solidFill>
          <a:srgbClr val="FFFFFF"/>
        </a:solidFill>
      </xdr:grpSpPr>
      <xdr:pic>
        <xdr:nvPicPr>
          <xdr:cNvPr id="19" name="Picture 19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Picture 20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9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27</xdr:col>
      <xdr:colOff>66675</xdr:colOff>
      <xdr:row>33</xdr:row>
      <xdr:rowOff>47625</xdr:rowOff>
    </xdr:from>
    <xdr:to>
      <xdr:col>27</xdr:col>
      <xdr:colOff>561975</xdr:colOff>
      <xdr:row>37</xdr:row>
      <xdr:rowOff>200025</xdr:rowOff>
    </xdr:to>
    <xdr:sp>
      <xdr:nvSpPr>
        <xdr:cNvPr id="21" name="AutoShape 21"/>
        <xdr:cNvSpPr>
          <a:spLocks/>
        </xdr:cNvSpPr>
      </xdr:nvSpPr>
      <xdr:spPr>
        <a:xfrm rot="16200000">
          <a:off x="11553825" y="11506200"/>
          <a:ext cx="495300" cy="1762125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8</xdr:row>
      <xdr:rowOff>28575</xdr:rowOff>
    </xdr:from>
    <xdr:to>
      <xdr:col>14</xdr:col>
      <xdr:colOff>76200</xdr:colOff>
      <xdr:row>20</xdr:row>
      <xdr:rowOff>104775</xdr:rowOff>
    </xdr:to>
    <xdr:sp>
      <xdr:nvSpPr>
        <xdr:cNvPr id="22" name="AutoShape 22"/>
        <xdr:cNvSpPr>
          <a:spLocks/>
        </xdr:cNvSpPr>
      </xdr:nvSpPr>
      <xdr:spPr>
        <a:xfrm rot="16200000">
          <a:off x="7372350" y="3286125"/>
          <a:ext cx="838200" cy="38385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142875</xdr:colOff>
      <xdr:row>58</xdr:row>
      <xdr:rowOff>152400</xdr:rowOff>
    </xdr:from>
    <xdr:to>
      <xdr:col>24</xdr:col>
      <xdr:colOff>95250</xdr:colOff>
      <xdr:row>59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10963275" y="18564225"/>
          <a:ext cx="2390775" cy="152400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 "6no36"
</a:t>
          </a:r>
        </a:p>
      </xdr:txBody>
    </xdr:sp>
    <xdr:clientData/>
  </xdr:twoCellAnchor>
  <xdr:twoCellAnchor>
    <xdr:from>
      <xdr:col>20</xdr:col>
      <xdr:colOff>114300</xdr:colOff>
      <xdr:row>48</xdr:row>
      <xdr:rowOff>47625</xdr:rowOff>
    </xdr:from>
    <xdr:to>
      <xdr:col>22</xdr:col>
      <xdr:colOff>200025</xdr:colOff>
      <xdr:row>51</xdr:row>
      <xdr:rowOff>95250</xdr:rowOff>
    </xdr:to>
    <xdr:grpSp>
      <xdr:nvGrpSpPr>
        <xdr:cNvPr id="2" name="Group 2"/>
        <xdr:cNvGrpSpPr>
          <a:grpSpLocks/>
        </xdr:cNvGrpSpPr>
      </xdr:nvGrpSpPr>
      <xdr:grpSpPr>
        <a:xfrm>
          <a:off x="10934700" y="15887700"/>
          <a:ext cx="1304925" cy="819150"/>
          <a:chOff x="821" y="757"/>
          <a:chExt cx="248" cy="156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20</xdr:col>
      <xdr:colOff>447675</xdr:colOff>
      <xdr:row>40</xdr:row>
      <xdr:rowOff>200025</xdr:rowOff>
    </xdr:from>
    <xdr:to>
      <xdr:col>22</xdr:col>
      <xdr:colOff>66675</xdr:colOff>
      <xdr:row>43</xdr:row>
      <xdr:rowOff>28575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268075" y="13982700"/>
          <a:ext cx="838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20</xdr:row>
      <xdr:rowOff>200025</xdr:rowOff>
    </xdr:from>
    <xdr:to>
      <xdr:col>12</xdr:col>
      <xdr:colOff>352425</xdr:colOff>
      <xdr:row>24</xdr:row>
      <xdr:rowOff>85725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10400" y="7019925"/>
          <a:ext cx="1095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47625</xdr:rowOff>
    </xdr:from>
    <xdr:to>
      <xdr:col>8</xdr:col>
      <xdr:colOff>342900</xdr:colOff>
      <xdr:row>0</xdr:row>
      <xdr:rowOff>1143000</xdr:rowOff>
    </xdr:to>
    <xdr:grpSp>
      <xdr:nvGrpSpPr>
        <xdr:cNvPr id="8" name="Group 8"/>
        <xdr:cNvGrpSpPr>
          <a:grpSpLocks/>
        </xdr:cNvGrpSpPr>
      </xdr:nvGrpSpPr>
      <xdr:grpSpPr>
        <a:xfrm>
          <a:off x="3952875" y="47625"/>
          <a:ext cx="1971675" cy="1095375"/>
          <a:chOff x="821" y="757"/>
          <a:chExt cx="248" cy="156"/>
        </a:xfrm>
        <a:solidFill>
          <a:srgbClr val="FFFFFF"/>
        </a:solidFill>
      </xdr:grpSpPr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10" name="Picture 1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20</xdr:col>
      <xdr:colOff>581025</xdr:colOff>
      <xdr:row>32</xdr:row>
      <xdr:rowOff>1333500</xdr:rowOff>
    </xdr:from>
    <xdr:to>
      <xdr:col>22</xdr:col>
      <xdr:colOff>47625</xdr:colOff>
      <xdr:row>38</xdr:row>
      <xdr:rowOff>19050</xdr:rowOff>
    </xdr:to>
    <xdr:sp>
      <xdr:nvSpPr>
        <xdr:cNvPr id="12" name="AutoShape 12"/>
        <xdr:cNvSpPr>
          <a:spLocks/>
        </xdr:cNvSpPr>
      </xdr:nvSpPr>
      <xdr:spPr>
        <a:xfrm rot="16200000">
          <a:off x="11401425" y="11077575"/>
          <a:ext cx="685800" cy="2209800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8</xdr:row>
      <xdr:rowOff>28575</xdr:rowOff>
    </xdr:from>
    <xdr:to>
      <xdr:col>14</xdr:col>
      <xdr:colOff>76200</xdr:colOff>
      <xdr:row>20</xdr:row>
      <xdr:rowOff>104775</xdr:rowOff>
    </xdr:to>
    <xdr:sp>
      <xdr:nvSpPr>
        <xdr:cNvPr id="13" name="AutoShape 13"/>
        <xdr:cNvSpPr>
          <a:spLocks/>
        </xdr:cNvSpPr>
      </xdr:nvSpPr>
      <xdr:spPr>
        <a:xfrm rot="16200000">
          <a:off x="7496175" y="3114675"/>
          <a:ext cx="838200" cy="3810000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0</xdr:row>
      <xdr:rowOff>152400</xdr:rowOff>
    </xdr:from>
    <xdr:to>
      <xdr:col>2</xdr:col>
      <xdr:colOff>504825</xdr:colOff>
      <xdr:row>0</xdr:row>
      <xdr:rowOff>962025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" y="152400"/>
          <a:ext cx="1095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142875</xdr:colOff>
      <xdr:row>1</xdr:row>
      <xdr:rowOff>180975</xdr:rowOff>
    </xdr:from>
    <xdr:to>
      <xdr:col>17</xdr:col>
      <xdr:colOff>142875</xdr:colOff>
      <xdr:row>8</xdr:row>
      <xdr:rowOff>57150</xdr:rowOff>
    </xdr:to>
    <xdr:grpSp>
      <xdr:nvGrpSpPr>
        <xdr:cNvPr id="15" name="Group 15"/>
        <xdr:cNvGrpSpPr>
          <a:grpSpLocks/>
        </xdr:cNvGrpSpPr>
      </xdr:nvGrpSpPr>
      <xdr:grpSpPr>
        <a:xfrm>
          <a:off x="7400925" y="1381125"/>
          <a:ext cx="2343150" cy="1762125"/>
          <a:chOff x="950" y="164"/>
          <a:chExt cx="475" cy="451"/>
        </a:xfrm>
        <a:solidFill>
          <a:srgbClr val="FFFFFF"/>
        </a:solidFill>
      </xdr:grpSpPr>
      <xdr:pic>
        <xdr:nvPicPr>
          <xdr:cNvPr id="16" name="Picture 1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56" y="164"/>
            <a:ext cx="278" cy="23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11</xdr:col>
      <xdr:colOff>200025</xdr:colOff>
      <xdr:row>24</xdr:row>
      <xdr:rowOff>200025</xdr:rowOff>
    </xdr:from>
    <xdr:to>
      <xdr:col>17</xdr:col>
      <xdr:colOff>200025</xdr:colOff>
      <xdr:row>31</xdr:row>
      <xdr:rowOff>209550</xdr:rowOff>
    </xdr:to>
    <xdr:grpSp>
      <xdr:nvGrpSpPr>
        <xdr:cNvPr id="19" name="Group 19"/>
        <xdr:cNvGrpSpPr>
          <a:grpSpLocks/>
        </xdr:cNvGrpSpPr>
      </xdr:nvGrpSpPr>
      <xdr:grpSpPr>
        <a:xfrm>
          <a:off x="7458075" y="7943850"/>
          <a:ext cx="2343150" cy="1752600"/>
          <a:chOff x="950" y="164"/>
          <a:chExt cx="475" cy="451"/>
        </a:xfrm>
        <a:solidFill>
          <a:srgbClr val="FFFFFF"/>
        </a:solidFill>
      </xdr:grpSpPr>
      <xdr:pic>
        <xdr:nvPicPr>
          <xdr:cNvPr id="20" name="Picture 20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56" y="164"/>
            <a:ext cx="278" cy="23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142875</xdr:colOff>
      <xdr:row>53</xdr:row>
      <xdr:rowOff>0</xdr:rowOff>
    </xdr:from>
    <xdr:to>
      <xdr:col>30</xdr:col>
      <xdr:colOff>95250</xdr:colOff>
      <xdr:row>53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972800" y="17192625"/>
          <a:ext cx="2390775" cy="0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 "6no36"
</a:t>
          </a:r>
        </a:p>
      </xdr:txBody>
    </xdr:sp>
    <xdr:clientData/>
  </xdr:twoCellAnchor>
  <xdr:twoCellAnchor>
    <xdr:from>
      <xdr:col>26</xdr:col>
      <xdr:colOff>38100</xdr:colOff>
      <xdr:row>44</xdr:row>
      <xdr:rowOff>142875</xdr:rowOff>
    </xdr:from>
    <xdr:to>
      <xdr:col>28</xdr:col>
      <xdr:colOff>123825</xdr:colOff>
      <xdr:row>47</xdr:row>
      <xdr:rowOff>190500</xdr:rowOff>
    </xdr:to>
    <xdr:grpSp>
      <xdr:nvGrpSpPr>
        <xdr:cNvPr id="2" name="Group 2"/>
        <xdr:cNvGrpSpPr>
          <a:grpSpLocks/>
        </xdr:cNvGrpSpPr>
      </xdr:nvGrpSpPr>
      <xdr:grpSpPr>
        <a:xfrm>
          <a:off x="10868025" y="15020925"/>
          <a:ext cx="1304925" cy="819150"/>
          <a:chOff x="821" y="757"/>
          <a:chExt cx="248" cy="156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26</xdr:col>
      <xdr:colOff>190500</xdr:colOff>
      <xdr:row>40</xdr:row>
      <xdr:rowOff>28575</xdr:rowOff>
    </xdr:from>
    <xdr:to>
      <xdr:col>27</xdr:col>
      <xdr:colOff>581025</xdr:colOff>
      <xdr:row>43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020425" y="13877925"/>
          <a:ext cx="1000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819150</xdr:colOff>
      <xdr:row>0</xdr:row>
      <xdr:rowOff>219075</xdr:rowOff>
    </xdr:from>
    <xdr:to>
      <xdr:col>2</xdr:col>
      <xdr:colOff>2238375</xdr:colOff>
      <xdr:row>0</xdr:row>
      <xdr:rowOff>971550</xdr:rowOff>
    </xdr:to>
    <xdr:grpSp>
      <xdr:nvGrpSpPr>
        <xdr:cNvPr id="7" name="Group 7"/>
        <xdr:cNvGrpSpPr>
          <a:grpSpLocks/>
        </xdr:cNvGrpSpPr>
      </xdr:nvGrpSpPr>
      <xdr:grpSpPr>
        <a:xfrm>
          <a:off x="1552575" y="219075"/>
          <a:ext cx="1419225" cy="752475"/>
          <a:chOff x="631" y="1313"/>
          <a:chExt cx="224" cy="115"/>
        </a:xfrm>
        <a:solidFill>
          <a:srgbClr val="FFFFFF"/>
        </a:solidFill>
      </xdr:grpSpPr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10</xdr:col>
      <xdr:colOff>209550</xdr:colOff>
      <xdr:row>22</xdr:row>
      <xdr:rowOff>85725</xdr:rowOff>
    </xdr:from>
    <xdr:to>
      <xdr:col>12</xdr:col>
      <xdr:colOff>342900</xdr:colOff>
      <xdr:row>25</xdr:row>
      <xdr:rowOff>200025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29425" y="7572375"/>
          <a:ext cx="1095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0</xdr:row>
      <xdr:rowOff>47625</xdr:rowOff>
    </xdr:from>
    <xdr:to>
      <xdr:col>9</xdr:col>
      <xdr:colOff>533400</xdr:colOff>
      <xdr:row>1</xdr:row>
      <xdr:rowOff>114300</xdr:rowOff>
    </xdr:to>
    <xdr:grpSp>
      <xdr:nvGrpSpPr>
        <xdr:cNvPr id="11" name="Group 11"/>
        <xdr:cNvGrpSpPr>
          <a:grpSpLocks/>
        </xdr:cNvGrpSpPr>
      </xdr:nvGrpSpPr>
      <xdr:grpSpPr>
        <a:xfrm>
          <a:off x="4514850" y="47625"/>
          <a:ext cx="1952625" cy="1114425"/>
          <a:chOff x="821" y="757"/>
          <a:chExt cx="248" cy="156"/>
        </a:xfrm>
        <a:solidFill>
          <a:srgbClr val="FFFFFF"/>
        </a:solidFill>
      </xdr:grpSpPr>
      <xdr:pic>
        <xdr:nvPicPr>
          <xdr:cNvPr id="12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13" name="Picture 1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419100</xdr:colOff>
      <xdr:row>27</xdr:row>
      <xdr:rowOff>123825</xdr:rowOff>
    </xdr:from>
    <xdr:to>
      <xdr:col>12</xdr:col>
      <xdr:colOff>352425</xdr:colOff>
      <xdr:row>30</xdr:row>
      <xdr:rowOff>0</xdr:rowOff>
    </xdr:to>
    <xdr:grpSp>
      <xdr:nvGrpSpPr>
        <xdr:cNvPr id="15" name="Group 15"/>
        <xdr:cNvGrpSpPr>
          <a:grpSpLocks/>
        </xdr:cNvGrpSpPr>
      </xdr:nvGrpSpPr>
      <xdr:grpSpPr>
        <a:xfrm>
          <a:off x="6353175" y="8801100"/>
          <a:ext cx="1581150" cy="647700"/>
          <a:chOff x="631" y="1313"/>
          <a:chExt cx="224" cy="115"/>
        </a:xfrm>
        <a:solidFill>
          <a:srgbClr val="FFFFFF"/>
        </a:solidFill>
      </xdr:grpSpPr>
      <xdr:pic>
        <xdr:nvPicPr>
          <xdr:cNvPr id="16" name="Picture 1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Picture 17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9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26</xdr:col>
      <xdr:colOff>76200</xdr:colOff>
      <xdr:row>49</xdr:row>
      <xdr:rowOff>180975</xdr:rowOff>
    </xdr:from>
    <xdr:to>
      <xdr:col>28</xdr:col>
      <xdr:colOff>419100</xdr:colOff>
      <xdr:row>53</xdr:row>
      <xdr:rowOff>0</xdr:rowOff>
    </xdr:to>
    <xdr:grpSp>
      <xdr:nvGrpSpPr>
        <xdr:cNvPr id="18" name="Group 18"/>
        <xdr:cNvGrpSpPr>
          <a:grpSpLocks/>
        </xdr:cNvGrpSpPr>
      </xdr:nvGrpSpPr>
      <xdr:grpSpPr>
        <a:xfrm>
          <a:off x="10906125" y="16344900"/>
          <a:ext cx="1562100" cy="847725"/>
          <a:chOff x="631" y="1313"/>
          <a:chExt cx="224" cy="115"/>
        </a:xfrm>
        <a:solidFill>
          <a:srgbClr val="FFFFFF"/>
        </a:solidFill>
      </xdr:grpSpPr>
      <xdr:pic>
        <xdr:nvPicPr>
          <xdr:cNvPr id="19" name="Picture 19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Picture 20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9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27</xdr:col>
      <xdr:colOff>66675</xdr:colOff>
      <xdr:row>32</xdr:row>
      <xdr:rowOff>47625</xdr:rowOff>
    </xdr:from>
    <xdr:to>
      <xdr:col>27</xdr:col>
      <xdr:colOff>561975</xdr:colOff>
      <xdr:row>35</xdr:row>
      <xdr:rowOff>200025</xdr:rowOff>
    </xdr:to>
    <xdr:sp>
      <xdr:nvSpPr>
        <xdr:cNvPr id="21" name="AutoShape 21"/>
        <xdr:cNvSpPr>
          <a:spLocks/>
        </xdr:cNvSpPr>
      </xdr:nvSpPr>
      <xdr:spPr>
        <a:xfrm rot="16200000">
          <a:off x="11506200" y="11258550"/>
          <a:ext cx="495300" cy="1504950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8</xdr:row>
      <xdr:rowOff>28575</xdr:rowOff>
    </xdr:from>
    <xdr:to>
      <xdr:col>14</xdr:col>
      <xdr:colOff>76200</xdr:colOff>
      <xdr:row>20</xdr:row>
      <xdr:rowOff>104775</xdr:rowOff>
    </xdr:to>
    <xdr:sp>
      <xdr:nvSpPr>
        <xdr:cNvPr id="22" name="AutoShape 22"/>
        <xdr:cNvSpPr>
          <a:spLocks/>
        </xdr:cNvSpPr>
      </xdr:nvSpPr>
      <xdr:spPr>
        <a:xfrm rot="16200000">
          <a:off x="7324725" y="3286125"/>
          <a:ext cx="838200" cy="38385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142875</xdr:colOff>
      <xdr:row>52</xdr:row>
      <xdr:rowOff>0</xdr:rowOff>
    </xdr:from>
    <xdr:to>
      <xdr:col>30</xdr:col>
      <xdr:colOff>95250</xdr:colOff>
      <xdr:row>52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972800" y="17526000"/>
          <a:ext cx="2390775" cy="0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 "6no36"
</a:t>
          </a:r>
        </a:p>
      </xdr:txBody>
    </xdr:sp>
    <xdr:clientData/>
  </xdr:twoCellAnchor>
  <xdr:twoCellAnchor>
    <xdr:from>
      <xdr:col>26</xdr:col>
      <xdr:colOff>66675</xdr:colOff>
      <xdr:row>40</xdr:row>
      <xdr:rowOff>114300</xdr:rowOff>
    </xdr:from>
    <xdr:to>
      <xdr:col>28</xdr:col>
      <xdr:colOff>152400</xdr:colOff>
      <xdr:row>43</xdr:row>
      <xdr:rowOff>161925</xdr:rowOff>
    </xdr:to>
    <xdr:grpSp>
      <xdr:nvGrpSpPr>
        <xdr:cNvPr id="2" name="Group 2"/>
        <xdr:cNvGrpSpPr>
          <a:grpSpLocks/>
        </xdr:cNvGrpSpPr>
      </xdr:nvGrpSpPr>
      <xdr:grpSpPr>
        <a:xfrm>
          <a:off x="10896600" y="14554200"/>
          <a:ext cx="1304925" cy="819150"/>
          <a:chOff x="821" y="757"/>
          <a:chExt cx="248" cy="156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26</xdr:col>
      <xdr:colOff>304800</xdr:colOff>
      <xdr:row>37</xdr:row>
      <xdr:rowOff>28575</xdr:rowOff>
    </xdr:from>
    <xdr:to>
      <xdr:col>28</xdr:col>
      <xdr:colOff>85725</xdr:colOff>
      <xdr:row>39</xdr:row>
      <xdr:rowOff>247650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134725" y="13696950"/>
          <a:ext cx="1000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819150</xdr:colOff>
      <xdr:row>0</xdr:row>
      <xdr:rowOff>219075</xdr:rowOff>
    </xdr:from>
    <xdr:to>
      <xdr:col>2</xdr:col>
      <xdr:colOff>2238375</xdr:colOff>
      <xdr:row>0</xdr:row>
      <xdr:rowOff>971550</xdr:rowOff>
    </xdr:to>
    <xdr:grpSp>
      <xdr:nvGrpSpPr>
        <xdr:cNvPr id="7" name="Group 7"/>
        <xdr:cNvGrpSpPr>
          <a:grpSpLocks/>
        </xdr:cNvGrpSpPr>
      </xdr:nvGrpSpPr>
      <xdr:grpSpPr>
        <a:xfrm>
          <a:off x="1552575" y="219075"/>
          <a:ext cx="1419225" cy="752475"/>
          <a:chOff x="631" y="1313"/>
          <a:chExt cx="224" cy="115"/>
        </a:xfrm>
        <a:solidFill>
          <a:srgbClr val="FFFFFF"/>
        </a:solidFill>
      </xdr:grpSpPr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10</xdr:col>
      <xdr:colOff>209550</xdr:colOff>
      <xdr:row>20</xdr:row>
      <xdr:rowOff>85725</xdr:rowOff>
    </xdr:from>
    <xdr:to>
      <xdr:col>12</xdr:col>
      <xdr:colOff>342900</xdr:colOff>
      <xdr:row>23</xdr:row>
      <xdr:rowOff>200025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29425" y="7658100"/>
          <a:ext cx="1095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0</xdr:row>
      <xdr:rowOff>47625</xdr:rowOff>
    </xdr:from>
    <xdr:to>
      <xdr:col>9</xdr:col>
      <xdr:colOff>533400</xdr:colOff>
      <xdr:row>1</xdr:row>
      <xdr:rowOff>114300</xdr:rowOff>
    </xdr:to>
    <xdr:grpSp>
      <xdr:nvGrpSpPr>
        <xdr:cNvPr id="11" name="Group 11"/>
        <xdr:cNvGrpSpPr>
          <a:grpSpLocks/>
        </xdr:cNvGrpSpPr>
      </xdr:nvGrpSpPr>
      <xdr:grpSpPr>
        <a:xfrm>
          <a:off x="4514850" y="47625"/>
          <a:ext cx="1952625" cy="1114425"/>
          <a:chOff x="821" y="757"/>
          <a:chExt cx="248" cy="156"/>
        </a:xfrm>
        <a:solidFill>
          <a:srgbClr val="FFFFFF"/>
        </a:solidFill>
      </xdr:grpSpPr>
      <xdr:pic>
        <xdr:nvPicPr>
          <xdr:cNvPr id="12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13" name="Picture 1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419100</xdr:colOff>
      <xdr:row>25</xdr:row>
      <xdr:rowOff>123825</xdr:rowOff>
    </xdr:from>
    <xdr:to>
      <xdr:col>12</xdr:col>
      <xdr:colOff>352425</xdr:colOff>
      <xdr:row>28</xdr:row>
      <xdr:rowOff>247650</xdr:rowOff>
    </xdr:to>
    <xdr:grpSp>
      <xdr:nvGrpSpPr>
        <xdr:cNvPr id="15" name="Group 15"/>
        <xdr:cNvGrpSpPr>
          <a:grpSpLocks/>
        </xdr:cNvGrpSpPr>
      </xdr:nvGrpSpPr>
      <xdr:grpSpPr>
        <a:xfrm>
          <a:off x="6353175" y="8877300"/>
          <a:ext cx="1581150" cy="895350"/>
          <a:chOff x="631" y="1313"/>
          <a:chExt cx="224" cy="115"/>
        </a:xfrm>
        <a:solidFill>
          <a:srgbClr val="FFFFFF"/>
        </a:solidFill>
      </xdr:grpSpPr>
      <xdr:pic>
        <xdr:nvPicPr>
          <xdr:cNvPr id="16" name="Picture 1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Picture 17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9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26</xdr:col>
      <xdr:colOff>47625</xdr:colOff>
      <xdr:row>46</xdr:row>
      <xdr:rowOff>0</xdr:rowOff>
    </xdr:from>
    <xdr:to>
      <xdr:col>28</xdr:col>
      <xdr:colOff>390525</xdr:colOff>
      <xdr:row>49</xdr:row>
      <xdr:rowOff>76200</xdr:rowOff>
    </xdr:to>
    <xdr:grpSp>
      <xdr:nvGrpSpPr>
        <xdr:cNvPr id="18" name="Group 18"/>
        <xdr:cNvGrpSpPr>
          <a:grpSpLocks/>
        </xdr:cNvGrpSpPr>
      </xdr:nvGrpSpPr>
      <xdr:grpSpPr>
        <a:xfrm>
          <a:off x="10877550" y="15982950"/>
          <a:ext cx="1562100" cy="847725"/>
          <a:chOff x="631" y="1313"/>
          <a:chExt cx="224" cy="115"/>
        </a:xfrm>
        <a:solidFill>
          <a:srgbClr val="FFFFFF"/>
        </a:solidFill>
      </xdr:grpSpPr>
      <xdr:pic>
        <xdr:nvPicPr>
          <xdr:cNvPr id="19" name="Picture 19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Picture 20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9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27</xdr:col>
      <xdr:colOff>66675</xdr:colOff>
      <xdr:row>31</xdr:row>
      <xdr:rowOff>47625</xdr:rowOff>
    </xdr:from>
    <xdr:to>
      <xdr:col>27</xdr:col>
      <xdr:colOff>561975</xdr:colOff>
      <xdr:row>34</xdr:row>
      <xdr:rowOff>200025</xdr:rowOff>
    </xdr:to>
    <xdr:sp>
      <xdr:nvSpPr>
        <xdr:cNvPr id="21" name="AutoShape 21"/>
        <xdr:cNvSpPr>
          <a:spLocks/>
        </xdr:cNvSpPr>
      </xdr:nvSpPr>
      <xdr:spPr>
        <a:xfrm rot="16200000">
          <a:off x="11506200" y="11591925"/>
          <a:ext cx="495300" cy="1504950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8</xdr:row>
      <xdr:rowOff>28575</xdr:rowOff>
    </xdr:from>
    <xdr:to>
      <xdr:col>14</xdr:col>
      <xdr:colOff>76200</xdr:colOff>
      <xdr:row>18</xdr:row>
      <xdr:rowOff>104775</xdr:rowOff>
    </xdr:to>
    <xdr:sp>
      <xdr:nvSpPr>
        <xdr:cNvPr id="22" name="AutoShape 22"/>
        <xdr:cNvSpPr>
          <a:spLocks/>
        </xdr:cNvSpPr>
      </xdr:nvSpPr>
      <xdr:spPr>
        <a:xfrm rot="16200000">
          <a:off x="7324725" y="3286125"/>
          <a:ext cx="838200" cy="3924300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314325</xdr:colOff>
      <xdr:row>57</xdr:row>
      <xdr:rowOff>142875</xdr:rowOff>
    </xdr:from>
    <xdr:to>
      <xdr:col>30</xdr:col>
      <xdr:colOff>266700</xdr:colOff>
      <xdr:row>58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11249025" y="18669000"/>
          <a:ext cx="2390775" cy="152400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 "6no36"
</a:t>
          </a:r>
        </a:p>
      </xdr:txBody>
    </xdr:sp>
    <xdr:clientData/>
  </xdr:twoCellAnchor>
  <xdr:twoCellAnchor>
    <xdr:from>
      <xdr:col>26</xdr:col>
      <xdr:colOff>581025</xdr:colOff>
      <xdr:row>45</xdr:row>
      <xdr:rowOff>142875</xdr:rowOff>
    </xdr:from>
    <xdr:to>
      <xdr:col>29</xdr:col>
      <xdr:colOff>57150</xdr:colOff>
      <xdr:row>48</xdr:row>
      <xdr:rowOff>190500</xdr:rowOff>
    </xdr:to>
    <xdr:grpSp>
      <xdr:nvGrpSpPr>
        <xdr:cNvPr id="2" name="Group 2"/>
        <xdr:cNvGrpSpPr>
          <a:grpSpLocks/>
        </xdr:cNvGrpSpPr>
      </xdr:nvGrpSpPr>
      <xdr:grpSpPr>
        <a:xfrm>
          <a:off x="11515725" y="15582900"/>
          <a:ext cx="1304925" cy="819150"/>
          <a:chOff x="821" y="757"/>
          <a:chExt cx="248" cy="156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27</xdr:col>
      <xdr:colOff>114300</xdr:colOff>
      <xdr:row>41</xdr:row>
      <xdr:rowOff>38100</xdr:rowOff>
    </xdr:from>
    <xdr:to>
      <xdr:col>28</xdr:col>
      <xdr:colOff>504825</xdr:colOff>
      <xdr:row>44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58600" y="14449425"/>
          <a:ext cx="1000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819150</xdr:colOff>
      <xdr:row>0</xdr:row>
      <xdr:rowOff>219075</xdr:rowOff>
    </xdr:from>
    <xdr:to>
      <xdr:col>2</xdr:col>
      <xdr:colOff>2238375</xdr:colOff>
      <xdr:row>0</xdr:row>
      <xdr:rowOff>971550</xdr:rowOff>
    </xdr:to>
    <xdr:grpSp>
      <xdr:nvGrpSpPr>
        <xdr:cNvPr id="7" name="Group 7"/>
        <xdr:cNvGrpSpPr>
          <a:grpSpLocks/>
        </xdr:cNvGrpSpPr>
      </xdr:nvGrpSpPr>
      <xdr:grpSpPr>
        <a:xfrm>
          <a:off x="1552575" y="219075"/>
          <a:ext cx="1419225" cy="752475"/>
          <a:chOff x="631" y="1313"/>
          <a:chExt cx="224" cy="115"/>
        </a:xfrm>
        <a:solidFill>
          <a:srgbClr val="FFFFFF"/>
        </a:solidFill>
      </xdr:grpSpPr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9</xdr:col>
      <xdr:colOff>561975</xdr:colOff>
      <xdr:row>23</xdr:row>
      <xdr:rowOff>142875</xdr:rowOff>
    </xdr:from>
    <xdr:to>
      <xdr:col>12</xdr:col>
      <xdr:colOff>9525</xdr:colOff>
      <xdr:row>26</xdr:row>
      <xdr:rowOff>238125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00825" y="8153400"/>
          <a:ext cx="1095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0</xdr:row>
      <xdr:rowOff>47625</xdr:rowOff>
    </xdr:from>
    <xdr:to>
      <xdr:col>9</xdr:col>
      <xdr:colOff>533400</xdr:colOff>
      <xdr:row>1</xdr:row>
      <xdr:rowOff>114300</xdr:rowOff>
    </xdr:to>
    <xdr:grpSp>
      <xdr:nvGrpSpPr>
        <xdr:cNvPr id="11" name="Group 11"/>
        <xdr:cNvGrpSpPr>
          <a:grpSpLocks/>
        </xdr:cNvGrpSpPr>
      </xdr:nvGrpSpPr>
      <xdr:grpSpPr>
        <a:xfrm>
          <a:off x="4572000" y="47625"/>
          <a:ext cx="2000250" cy="1114425"/>
          <a:chOff x="821" y="757"/>
          <a:chExt cx="248" cy="156"/>
        </a:xfrm>
        <a:solidFill>
          <a:srgbClr val="FFFFFF"/>
        </a:solidFill>
      </xdr:grpSpPr>
      <xdr:pic>
        <xdr:nvPicPr>
          <xdr:cNvPr id="12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13" name="Picture 1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76200</xdr:colOff>
      <xdr:row>27</xdr:row>
      <xdr:rowOff>180975</xdr:rowOff>
    </xdr:from>
    <xdr:to>
      <xdr:col>12</xdr:col>
      <xdr:colOff>9525</xdr:colOff>
      <xdr:row>30</xdr:row>
      <xdr:rowOff>238125</xdr:rowOff>
    </xdr:to>
    <xdr:grpSp>
      <xdr:nvGrpSpPr>
        <xdr:cNvPr id="15" name="Group 15"/>
        <xdr:cNvGrpSpPr>
          <a:grpSpLocks/>
        </xdr:cNvGrpSpPr>
      </xdr:nvGrpSpPr>
      <xdr:grpSpPr>
        <a:xfrm>
          <a:off x="6115050" y="9163050"/>
          <a:ext cx="1581150" cy="828675"/>
          <a:chOff x="631" y="1313"/>
          <a:chExt cx="224" cy="115"/>
        </a:xfrm>
        <a:solidFill>
          <a:srgbClr val="FFFFFF"/>
        </a:solidFill>
      </xdr:grpSpPr>
      <xdr:pic>
        <xdr:nvPicPr>
          <xdr:cNvPr id="16" name="Picture 1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Picture 17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9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26</xdr:col>
      <xdr:colOff>504825</xdr:colOff>
      <xdr:row>51</xdr:row>
      <xdr:rowOff>76200</xdr:rowOff>
    </xdr:from>
    <xdr:to>
      <xdr:col>29</xdr:col>
      <xdr:colOff>238125</xdr:colOff>
      <xdr:row>54</xdr:row>
      <xdr:rowOff>161925</xdr:rowOff>
    </xdr:to>
    <xdr:grpSp>
      <xdr:nvGrpSpPr>
        <xdr:cNvPr id="18" name="Group 18"/>
        <xdr:cNvGrpSpPr>
          <a:grpSpLocks/>
        </xdr:cNvGrpSpPr>
      </xdr:nvGrpSpPr>
      <xdr:grpSpPr>
        <a:xfrm>
          <a:off x="11439525" y="17059275"/>
          <a:ext cx="1562100" cy="857250"/>
          <a:chOff x="631" y="1313"/>
          <a:chExt cx="224" cy="115"/>
        </a:xfrm>
        <a:solidFill>
          <a:srgbClr val="FFFFFF"/>
        </a:solidFill>
      </xdr:grpSpPr>
      <xdr:pic>
        <xdr:nvPicPr>
          <xdr:cNvPr id="19" name="Picture 19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Picture 20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9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27</xdr:col>
      <xdr:colOff>66675</xdr:colOff>
      <xdr:row>33</xdr:row>
      <xdr:rowOff>47625</xdr:rowOff>
    </xdr:from>
    <xdr:to>
      <xdr:col>27</xdr:col>
      <xdr:colOff>561975</xdr:colOff>
      <xdr:row>36</xdr:row>
      <xdr:rowOff>200025</xdr:rowOff>
    </xdr:to>
    <xdr:sp>
      <xdr:nvSpPr>
        <xdr:cNvPr id="21" name="AutoShape 21"/>
        <xdr:cNvSpPr>
          <a:spLocks/>
        </xdr:cNvSpPr>
      </xdr:nvSpPr>
      <xdr:spPr>
        <a:xfrm rot="16200000">
          <a:off x="11610975" y="11820525"/>
          <a:ext cx="495300" cy="1504950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8</xdr:row>
      <xdr:rowOff>28575</xdr:rowOff>
    </xdr:from>
    <xdr:to>
      <xdr:col>14</xdr:col>
      <xdr:colOff>76200</xdr:colOff>
      <xdr:row>19</xdr:row>
      <xdr:rowOff>104775</xdr:rowOff>
    </xdr:to>
    <xdr:sp>
      <xdr:nvSpPr>
        <xdr:cNvPr id="22" name="AutoShape 22"/>
        <xdr:cNvSpPr>
          <a:spLocks/>
        </xdr:cNvSpPr>
      </xdr:nvSpPr>
      <xdr:spPr>
        <a:xfrm rot="16200000">
          <a:off x="7429500" y="3314700"/>
          <a:ext cx="838200" cy="3867150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314325</xdr:colOff>
      <xdr:row>59</xdr:row>
      <xdr:rowOff>142875</xdr:rowOff>
    </xdr:from>
    <xdr:to>
      <xdr:col>30</xdr:col>
      <xdr:colOff>266700</xdr:colOff>
      <xdr:row>60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11229975" y="18792825"/>
          <a:ext cx="2390775" cy="152400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 "6no36"
</a:t>
          </a:r>
        </a:p>
      </xdr:txBody>
    </xdr:sp>
    <xdr:clientData/>
  </xdr:twoCellAnchor>
  <xdr:twoCellAnchor>
    <xdr:from>
      <xdr:col>26</xdr:col>
      <xdr:colOff>581025</xdr:colOff>
      <xdr:row>47</xdr:row>
      <xdr:rowOff>142875</xdr:rowOff>
    </xdr:from>
    <xdr:to>
      <xdr:col>29</xdr:col>
      <xdr:colOff>57150</xdr:colOff>
      <xdr:row>50</xdr:row>
      <xdr:rowOff>190500</xdr:rowOff>
    </xdr:to>
    <xdr:grpSp>
      <xdr:nvGrpSpPr>
        <xdr:cNvPr id="2" name="Group 2"/>
        <xdr:cNvGrpSpPr>
          <a:grpSpLocks/>
        </xdr:cNvGrpSpPr>
      </xdr:nvGrpSpPr>
      <xdr:grpSpPr>
        <a:xfrm>
          <a:off x="11496675" y="15763875"/>
          <a:ext cx="1304925" cy="819150"/>
          <a:chOff x="821" y="757"/>
          <a:chExt cx="248" cy="156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27</xdr:col>
      <xdr:colOff>114300</xdr:colOff>
      <xdr:row>43</xdr:row>
      <xdr:rowOff>38100</xdr:rowOff>
    </xdr:from>
    <xdr:to>
      <xdr:col>28</xdr:col>
      <xdr:colOff>504825</xdr:colOff>
      <xdr:row>46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39550" y="14630400"/>
          <a:ext cx="1000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819150</xdr:colOff>
      <xdr:row>0</xdr:row>
      <xdr:rowOff>219075</xdr:rowOff>
    </xdr:from>
    <xdr:to>
      <xdr:col>2</xdr:col>
      <xdr:colOff>2238375</xdr:colOff>
      <xdr:row>0</xdr:row>
      <xdr:rowOff>971550</xdr:rowOff>
    </xdr:to>
    <xdr:grpSp>
      <xdr:nvGrpSpPr>
        <xdr:cNvPr id="7" name="Group 7"/>
        <xdr:cNvGrpSpPr>
          <a:grpSpLocks/>
        </xdr:cNvGrpSpPr>
      </xdr:nvGrpSpPr>
      <xdr:grpSpPr>
        <a:xfrm>
          <a:off x="1590675" y="219075"/>
          <a:ext cx="1419225" cy="752475"/>
          <a:chOff x="631" y="1313"/>
          <a:chExt cx="224" cy="115"/>
        </a:xfrm>
        <a:solidFill>
          <a:srgbClr val="FFFFFF"/>
        </a:solidFill>
      </xdr:grpSpPr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10</xdr:col>
      <xdr:colOff>209550</xdr:colOff>
      <xdr:row>22</xdr:row>
      <xdr:rowOff>85725</xdr:rowOff>
    </xdr:from>
    <xdr:to>
      <xdr:col>12</xdr:col>
      <xdr:colOff>342900</xdr:colOff>
      <xdr:row>25</xdr:row>
      <xdr:rowOff>200025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15150" y="7553325"/>
          <a:ext cx="1095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0</xdr:row>
      <xdr:rowOff>47625</xdr:rowOff>
    </xdr:from>
    <xdr:to>
      <xdr:col>9</xdr:col>
      <xdr:colOff>533400</xdr:colOff>
      <xdr:row>1</xdr:row>
      <xdr:rowOff>114300</xdr:rowOff>
    </xdr:to>
    <xdr:grpSp>
      <xdr:nvGrpSpPr>
        <xdr:cNvPr id="11" name="Group 11"/>
        <xdr:cNvGrpSpPr>
          <a:grpSpLocks/>
        </xdr:cNvGrpSpPr>
      </xdr:nvGrpSpPr>
      <xdr:grpSpPr>
        <a:xfrm>
          <a:off x="4552950" y="47625"/>
          <a:ext cx="2000250" cy="1114425"/>
          <a:chOff x="821" y="757"/>
          <a:chExt cx="248" cy="156"/>
        </a:xfrm>
        <a:solidFill>
          <a:srgbClr val="FFFFFF"/>
        </a:solidFill>
      </xdr:grpSpPr>
      <xdr:pic>
        <xdr:nvPicPr>
          <xdr:cNvPr id="12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13" name="Picture 1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419100</xdr:colOff>
      <xdr:row>27</xdr:row>
      <xdr:rowOff>123825</xdr:rowOff>
    </xdr:from>
    <xdr:to>
      <xdr:col>12</xdr:col>
      <xdr:colOff>352425</xdr:colOff>
      <xdr:row>30</xdr:row>
      <xdr:rowOff>247650</xdr:rowOff>
    </xdr:to>
    <xdr:grpSp>
      <xdr:nvGrpSpPr>
        <xdr:cNvPr id="15" name="Group 15"/>
        <xdr:cNvGrpSpPr>
          <a:grpSpLocks/>
        </xdr:cNvGrpSpPr>
      </xdr:nvGrpSpPr>
      <xdr:grpSpPr>
        <a:xfrm>
          <a:off x="6438900" y="8772525"/>
          <a:ext cx="1581150" cy="895350"/>
          <a:chOff x="631" y="1313"/>
          <a:chExt cx="224" cy="115"/>
        </a:xfrm>
        <a:solidFill>
          <a:srgbClr val="FFFFFF"/>
        </a:solidFill>
      </xdr:grpSpPr>
      <xdr:pic>
        <xdr:nvPicPr>
          <xdr:cNvPr id="16" name="Picture 1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Picture 17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9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26</xdr:col>
      <xdr:colOff>504825</xdr:colOff>
      <xdr:row>53</xdr:row>
      <xdr:rowOff>76200</xdr:rowOff>
    </xdr:from>
    <xdr:to>
      <xdr:col>29</xdr:col>
      <xdr:colOff>238125</xdr:colOff>
      <xdr:row>56</xdr:row>
      <xdr:rowOff>161925</xdr:rowOff>
    </xdr:to>
    <xdr:grpSp>
      <xdr:nvGrpSpPr>
        <xdr:cNvPr id="18" name="Group 18"/>
        <xdr:cNvGrpSpPr>
          <a:grpSpLocks/>
        </xdr:cNvGrpSpPr>
      </xdr:nvGrpSpPr>
      <xdr:grpSpPr>
        <a:xfrm>
          <a:off x="11420475" y="17240250"/>
          <a:ext cx="1562100" cy="857250"/>
          <a:chOff x="631" y="1313"/>
          <a:chExt cx="224" cy="115"/>
        </a:xfrm>
        <a:solidFill>
          <a:srgbClr val="FFFFFF"/>
        </a:solidFill>
      </xdr:grpSpPr>
      <xdr:pic>
        <xdr:nvPicPr>
          <xdr:cNvPr id="19" name="Picture 19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Picture 20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9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27</xdr:col>
      <xdr:colOff>66675</xdr:colOff>
      <xdr:row>33</xdr:row>
      <xdr:rowOff>47625</xdr:rowOff>
    </xdr:from>
    <xdr:to>
      <xdr:col>27</xdr:col>
      <xdr:colOff>561975</xdr:colOff>
      <xdr:row>38</xdr:row>
      <xdr:rowOff>200025</xdr:rowOff>
    </xdr:to>
    <xdr:sp>
      <xdr:nvSpPr>
        <xdr:cNvPr id="21" name="AutoShape 21"/>
        <xdr:cNvSpPr>
          <a:spLocks/>
        </xdr:cNvSpPr>
      </xdr:nvSpPr>
      <xdr:spPr>
        <a:xfrm rot="16200000">
          <a:off x="11591925" y="11487150"/>
          <a:ext cx="495300" cy="2019300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8</xdr:row>
      <xdr:rowOff>28575</xdr:rowOff>
    </xdr:from>
    <xdr:to>
      <xdr:col>14</xdr:col>
      <xdr:colOff>76200</xdr:colOff>
      <xdr:row>20</xdr:row>
      <xdr:rowOff>104775</xdr:rowOff>
    </xdr:to>
    <xdr:sp>
      <xdr:nvSpPr>
        <xdr:cNvPr id="22" name="AutoShape 22"/>
        <xdr:cNvSpPr>
          <a:spLocks/>
        </xdr:cNvSpPr>
      </xdr:nvSpPr>
      <xdr:spPr>
        <a:xfrm rot="16200000">
          <a:off x="7410450" y="3267075"/>
          <a:ext cx="838200" cy="38385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523875</xdr:colOff>
      <xdr:row>41</xdr:row>
      <xdr:rowOff>104775</xdr:rowOff>
    </xdr:from>
    <xdr:to>
      <xdr:col>29</xdr:col>
      <xdr:colOff>314325</xdr:colOff>
      <xdr:row>42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1182350" y="14220825"/>
          <a:ext cx="2228850" cy="152400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 "6no36"
</a:t>
          </a:r>
        </a:p>
      </xdr:txBody>
    </xdr:sp>
    <xdr:clientData/>
  </xdr:twoCellAnchor>
  <xdr:twoCellAnchor>
    <xdr:from>
      <xdr:col>26</xdr:col>
      <xdr:colOff>238125</xdr:colOff>
      <xdr:row>48</xdr:row>
      <xdr:rowOff>219075</xdr:rowOff>
    </xdr:from>
    <xdr:to>
      <xdr:col>28</xdr:col>
      <xdr:colOff>323850</xdr:colOff>
      <xdr:row>52</xdr:row>
      <xdr:rowOff>9525</xdr:rowOff>
    </xdr:to>
    <xdr:grpSp>
      <xdr:nvGrpSpPr>
        <xdr:cNvPr id="2" name="Group 2"/>
        <xdr:cNvGrpSpPr>
          <a:grpSpLocks/>
        </xdr:cNvGrpSpPr>
      </xdr:nvGrpSpPr>
      <xdr:grpSpPr>
        <a:xfrm>
          <a:off x="11506200" y="16135350"/>
          <a:ext cx="1304925" cy="819150"/>
          <a:chOff x="821" y="757"/>
          <a:chExt cx="248" cy="156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26</xdr:col>
      <xdr:colOff>342900</xdr:colOff>
      <xdr:row>43</xdr:row>
      <xdr:rowOff>200025</xdr:rowOff>
    </xdr:from>
    <xdr:to>
      <xdr:col>28</xdr:col>
      <xdr:colOff>114300</xdr:colOff>
      <xdr:row>46</xdr:row>
      <xdr:rowOff>152400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10975" y="14830425"/>
          <a:ext cx="990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819150</xdr:colOff>
      <xdr:row>0</xdr:row>
      <xdr:rowOff>219075</xdr:rowOff>
    </xdr:from>
    <xdr:to>
      <xdr:col>2</xdr:col>
      <xdr:colOff>2238375</xdr:colOff>
      <xdr:row>0</xdr:row>
      <xdr:rowOff>971550</xdr:rowOff>
    </xdr:to>
    <xdr:grpSp>
      <xdr:nvGrpSpPr>
        <xdr:cNvPr id="7" name="Group 7"/>
        <xdr:cNvGrpSpPr>
          <a:grpSpLocks/>
        </xdr:cNvGrpSpPr>
      </xdr:nvGrpSpPr>
      <xdr:grpSpPr>
        <a:xfrm>
          <a:off x="1552575" y="219075"/>
          <a:ext cx="1419225" cy="752475"/>
          <a:chOff x="631" y="1313"/>
          <a:chExt cx="224" cy="115"/>
        </a:xfrm>
        <a:solidFill>
          <a:srgbClr val="FFFFFF"/>
        </a:solidFill>
      </xdr:grpSpPr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8</xdr:col>
      <xdr:colOff>400050</xdr:colOff>
      <xdr:row>26</xdr:row>
      <xdr:rowOff>209550</xdr:rowOff>
    </xdr:from>
    <xdr:to>
      <xdr:col>10</xdr:col>
      <xdr:colOff>333375</xdr:colOff>
      <xdr:row>29</xdr:row>
      <xdr:rowOff>247650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72175" y="8639175"/>
          <a:ext cx="1095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0</xdr:row>
      <xdr:rowOff>47625</xdr:rowOff>
    </xdr:from>
    <xdr:to>
      <xdr:col>9</xdr:col>
      <xdr:colOff>533400</xdr:colOff>
      <xdr:row>1</xdr:row>
      <xdr:rowOff>114300</xdr:rowOff>
    </xdr:to>
    <xdr:grpSp>
      <xdr:nvGrpSpPr>
        <xdr:cNvPr id="11" name="Group 11"/>
        <xdr:cNvGrpSpPr>
          <a:grpSpLocks/>
        </xdr:cNvGrpSpPr>
      </xdr:nvGrpSpPr>
      <xdr:grpSpPr>
        <a:xfrm>
          <a:off x="4572000" y="47625"/>
          <a:ext cx="2009775" cy="1114425"/>
          <a:chOff x="821" y="757"/>
          <a:chExt cx="248" cy="156"/>
        </a:xfrm>
        <a:solidFill>
          <a:srgbClr val="FFFFFF"/>
        </a:solidFill>
      </xdr:grpSpPr>
      <xdr:pic>
        <xdr:nvPicPr>
          <xdr:cNvPr id="12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13" name="Picture 1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10</xdr:col>
      <xdr:colOff>390525</xdr:colOff>
      <xdr:row>26</xdr:row>
      <xdr:rowOff>190500</xdr:rowOff>
    </xdr:from>
    <xdr:to>
      <xdr:col>15</xdr:col>
      <xdr:colOff>142875</xdr:colOff>
      <xdr:row>29</xdr:row>
      <xdr:rowOff>228600</xdr:rowOff>
    </xdr:to>
    <xdr:grpSp>
      <xdr:nvGrpSpPr>
        <xdr:cNvPr id="15" name="Group 15"/>
        <xdr:cNvGrpSpPr>
          <a:grpSpLocks/>
        </xdr:cNvGrpSpPr>
      </xdr:nvGrpSpPr>
      <xdr:grpSpPr>
        <a:xfrm>
          <a:off x="7124700" y="8620125"/>
          <a:ext cx="1581150" cy="809625"/>
          <a:chOff x="631" y="1313"/>
          <a:chExt cx="224" cy="115"/>
        </a:xfrm>
        <a:solidFill>
          <a:srgbClr val="FFFFFF"/>
        </a:solidFill>
      </xdr:grpSpPr>
      <xdr:pic>
        <xdr:nvPicPr>
          <xdr:cNvPr id="16" name="Picture 1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Picture 17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9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17</xdr:col>
      <xdr:colOff>333375</xdr:colOff>
      <xdr:row>55</xdr:row>
      <xdr:rowOff>0</xdr:rowOff>
    </xdr:from>
    <xdr:to>
      <xdr:col>25</xdr:col>
      <xdr:colOff>523875</xdr:colOff>
      <xdr:row>59</xdr:row>
      <xdr:rowOff>104775</xdr:rowOff>
    </xdr:to>
    <xdr:grpSp>
      <xdr:nvGrpSpPr>
        <xdr:cNvPr id="18" name="Group 18"/>
        <xdr:cNvGrpSpPr>
          <a:grpSpLocks/>
        </xdr:cNvGrpSpPr>
      </xdr:nvGrpSpPr>
      <xdr:grpSpPr>
        <a:xfrm>
          <a:off x="9620250" y="17621250"/>
          <a:ext cx="1562100" cy="952500"/>
          <a:chOff x="631" y="1313"/>
          <a:chExt cx="224" cy="115"/>
        </a:xfrm>
        <a:solidFill>
          <a:srgbClr val="FFFFFF"/>
        </a:solidFill>
      </xdr:grpSpPr>
      <xdr:pic>
        <xdr:nvPicPr>
          <xdr:cNvPr id="19" name="Picture 19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Picture 20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9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25</xdr:col>
      <xdr:colOff>571500</xdr:colOff>
      <xdr:row>31</xdr:row>
      <xdr:rowOff>238125</xdr:rowOff>
    </xdr:from>
    <xdr:to>
      <xdr:col>26</xdr:col>
      <xdr:colOff>457200</xdr:colOff>
      <xdr:row>35</xdr:row>
      <xdr:rowOff>133350</xdr:rowOff>
    </xdr:to>
    <xdr:sp>
      <xdr:nvSpPr>
        <xdr:cNvPr id="21" name="AutoShape 21"/>
        <xdr:cNvSpPr>
          <a:spLocks/>
        </xdr:cNvSpPr>
      </xdr:nvSpPr>
      <xdr:spPr>
        <a:xfrm rot="16200000">
          <a:off x="11229975" y="11201400"/>
          <a:ext cx="495300" cy="1504950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8</xdr:row>
      <xdr:rowOff>28575</xdr:rowOff>
    </xdr:from>
    <xdr:to>
      <xdr:col>14</xdr:col>
      <xdr:colOff>76200</xdr:colOff>
      <xdr:row>19</xdr:row>
      <xdr:rowOff>104775</xdr:rowOff>
    </xdr:to>
    <xdr:sp>
      <xdr:nvSpPr>
        <xdr:cNvPr id="22" name="AutoShape 22"/>
        <xdr:cNvSpPr>
          <a:spLocks/>
        </xdr:cNvSpPr>
      </xdr:nvSpPr>
      <xdr:spPr>
        <a:xfrm rot="16200000">
          <a:off x="7439025" y="3314700"/>
          <a:ext cx="838200" cy="36099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428625</xdr:colOff>
      <xdr:row>20</xdr:row>
      <xdr:rowOff>28575</xdr:rowOff>
    </xdr:from>
    <xdr:to>
      <xdr:col>14</xdr:col>
      <xdr:colOff>285750</xdr:colOff>
      <xdr:row>25</xdr:row>
      <xdr:rowOff>19050</xdr:rowOff>
    </xdr:to>
    <xdr:grpSp>
      <xdr:nvGrpSpPr>
        <xdr:cNvPr id="23" name="Group 23"/>
        <xdr:cNvGrpSpPr>
          <a:grpSpLocks/>
        </xdr:cNvGrpSpPr>
      </xdr:nvGrpSpPr>
      <xdr:grpSpPr>
        <a:xfrm>
          <a:off x="6477000" y="7077075"/>
          <a:ext cx="2009775" cy="1114425"/>
          <a:chOff x="821" y="757"/>
          <a:chExt cx="248" cy="156"/>
        </a:xfrm>
        <a:solidFill>
          <a:srgbClr val="FFFFFF"/>
        </a:solidFill>
      </xdr:grpSpPr>
      <xdr:pic>
        <xdr:nvPicPr>
          <xdr:cNvPr id="24" name="Picture 2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25" name="Picture 2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6" name="Picture 26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11</xdr:col>
      <xdr:colOff>447675</xdr:colOff>
      <xdr:row>4</xdr:row>
      <xdr:rowOff>152400</xdr:rowOff>
    </xdr:from>
    <xdr:to>
      <xdr:col>15</xdr:col>
      <xdr:colOff>180975</xdr:colOff>
      <xdr:row>8</xdr:row>
      <xdr:rowOff>47625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48575" y="2524125"/>
          <a:ext cx="1095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238125</xdr:colOff>
      <xdr:row>4</xdr:row>
      <xdr:rowOff>142875</xdr:rowOff>
    </xdr:from>
    <xdr:to>
      <xdr:col>24</xdr:col>
      <xdr:colOff>333375</xdr:colOff>
      <xdr:row>8</xdr:row>
      <xdr:rowOff>38100</xdr:rowOff>
    </xdr:to>
    <xdr:grpSp>
      <xdr:nvGrpSpPr>
        <xdr:cNvPr id="28" name="Group 28"/>
        <xdr:cNvGrpSpPr>
          <a:grpSpLocks/>
        </xdr:cNvGrpSpPr>
      </xdr:nvGrpSpPr>
      <xdr:grpSpPr>
        <a:xfrm>
          <a:off x="8801100" y="2514600"/>
          <a:ext cx="1581150" cy="809625"/>
          <a:chOff x="631" y="1313"/>
          <a:chExt cx="224" cy="115"/>
        </a:xfrm>
        <a:solidFill>
          <a:srgbClr val="FFFFFF"/>
        </a:solidFill>
      </xdr:grpSpPr>
      <xdr:pic>
        <xdr:nvPicPr>
          <xdr:cNvPr id="29" name="Picture 29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0" name="Picture 30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9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390525</xdr:colOff>
      <xdr:row>42</xdr:row>
      <xdr:rowOff>104775</xdr:rowOff>
    </xdr:from>
    <xdr:to>
      <xdr:col>23</xdr:col>
      <xdr:colOff>466725</xdr:colOff>
      <xdr:row>43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391775" y="14535150"/>
          <a:ext cx="2228850" cy="152400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 "6no36"
</a:t>
          </a:r>
        </a:p>
      </xdr:txBody>
    </xdr:sp>
    <xdr:clientData/>
  </xdr:twoCellAnchor>
  <xdr:twoCellAnchor>
    <xdr:from>
      <xdr:col>21</xdr:col>
      <xdr:colOff>390525</xdr:colOff>
      <xdr:row>51</xdr:row>
      <xdr:rowOff>0</xdr:rowOff>
    </xdr:from>
    <xdr:to>
      <xdr:col>22</xdr:col>
      <xdr:colOff>609600</xdr:colOff>
      <xdr:row>54</xdr:row>
      <xdr:rowOff>47625</xdr:rowOff>
    </xdr:to>
    <xdr:grpSp>
      <xdr:nvGrpSpPr>
        <xdr:cNvPr id="2" name="Group 2"/>
        <xdr:cNvGrpSpPr>
          <a:grpSpLocks/>
        </xdr:cNvGrpSpPr>
      </xdr:nvGrpSpPr>
      <xdr:grpSpPr>
        <a:xfrm>
          <a:off x="10839450" y="16744950"/>
          <a:ext cx="1304925" cy="819150"/>
          <a:chOff x="821" y="757"/>
          <a:chExt cx="248" cy="156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21</xdr:col>
      <xdr:colOff>695325</xdr:colOff>
      <xdr:row>45</xdr:row>
      <xdr:rowOff>219075</xdr:rowOff>
    </xdr:from>
    <xdr:to>
      <xdr:col>22</xdr:col>
      <xdr:colOff>600075</xdr:colOff>
      <xdr:row>48</xdr:row>
      <xdr:rowOff>171450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144250" y="15420975"/>
          <a:ext cx="990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819150</xdr:colOff>
      <xdr:row>0</xdr:row>
      <xdr:rowOff>219075</xdr:rowOff>
    </xdr:from>
    <xdr:to>
      <xdr:col>2</xdr:col>
      <xdr:colOff>2238375</xdr:colOff>
      <xdr:row>0</xdr:row>
      <xdr:rowOff>971550</xdr:rowOff>
    </xdr:to>
    <xdr:grpSp>
      <xdr:nvGrpSpPr>
        <xdr:cNvPr id="7" name="Group 7"/>
        <xdr:cNvGrpSpPr>
          <a:grpSpLocks/>
        </xdr:cNvGrpSpPr>
      </xdr:nvGrpSpPr>
      <xdr:grpSpPr>
        <a:xfrm>
          <a:off x="1552575" y="219075"/>
          <a:ext cx="1419225" cy="752475"/>
          <a:chOff x="631" y="1313"/>
          <a:chExt cx="224" cy="115"/>
        </a:xfrm>
        <a:solidFill>
          <a:srgbClr val="FFFFFF"/>
        </a:solidFill>
      </xdr:grpSpPr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10</xdr:col>
      <xdr:colOff>209550</xdr:colOff>
      <xdr:row>22</xdr:row>
      <xdr:rowOff>85725</xdr:rowOff>
    </xdr:from>
    <xdr:to>
      <xdr:col>12</xdr:col>
      <xdr:colOff>342900</xdr:colOff>
      <xdr:row>25</xdr:row>
      <xdr:rowOff>200025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48425" y="7648575"/>
          <a:ext cx="1095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0</xdr:row>
      <xdr:rowOff>47625</xdr:rowOff>
    </xdr:from>
    <xdr:to>
      <xdr:col>9</xdr:col>
      <xdr:colOff>533400</xdr:colOff>
      <xdr:row>1</xdr:row>
      <xdr:rowOff>114300</xdr:rowOff>
    </xdr:to>
    <xdr:grpSp>
      <xdr:nvGrpSpPr>
        <xdr:cNvPr id="11" name="Group 11"/>
        <xdr:cNvGrpSpPr>
          <a:grpSpLocks/>
        </xdr:cNvGrpSpPr>
      </xdr:nvGrpSpPr>
      <xdr:grpSpPr>
        <a:xfrm>
          <a:off x="4133850" y="47625"/>
          <a:ext cx="1952625" cy="1114425"/>
          <a:chOff x="821" y="757"/>
          <a:chExt cx="248" cy="156"/>
        </a:xfrm>
        <a:solidFill>
          <a:srgbClr val="FFFFFF"/>
        </a:solidFill>
      </xdr:grpSpPr>
      <xdr:pic>
        <xdr:nvPicPr>
          <xdr:cNvPr id="12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13" name="Picture 1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419100</xdr:colOff>
      <xdr:row>27</xdr:row>
      <xdr:rowOff>123825</xdr:rowOff>
    </xdr:from>
    <xdr:to>
      <xdr:col>12</xdr:col>
      <xdr:colOff>352425</xdr:colOff>
      <xdr:row>30</xdr:row>
      <xdr:rowOff>247650</xdr:rowOff>
    </xdr:to>
    <xdr:grpSp>
      <xdr:nvGrpSpPr>
        <xdr:cNvPr id="15" name="Group 15"/>
        <xdr:cNvGrpSpPr>
          <a:grpSpLocks/>
        </xdr:cNvGrpSpPr>
      </xdr:nvGrpSpPr>
      <xdr:grpSpPr>
        <a:xfrm>
          <a:off x="5972175" y="8867775"/>
          <a:ext cx="1581150" cy="895350"/>
          <a:chOff x="631" y="1313"/>
          <a:chExt cx="224" cy="115"/>
        </a:xfrm>
        <a:solidFill>
          <a:srgbClr val="FFFFFF"/>
        </a:solidFill>
      </xdr:grpSpPr>
      <xdr:pic>
        <xdr:nvPicPr>
          <xdr:cNvPr id="16" name="Picture 1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Picture 17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9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21</xdr:col>
      <xdr:colOff>219075</xdr:colOff>
      <xdr:row>56</xdr:row>
      <xdr:rowOff>104775</xdr:rowOff>
    </xdr:from>
    <xdr:to>
      <xdr:col>23</xdr:col>
      <xdr:colOff>76200</xdr:colOff>
      <xdr:row>59</xdr:row>
      <xdr:rowOff>190500</xdr:rowOff>
    </xdr:to>
    <xdr:grpSp>
      <xdr:nvGrpSpPr>
        <xdr:cNvPr id="18" name="Group 18"/>
        <xdr:cNvGrpSpPr>
          <a:grpSpLocks/>
        </xdr:cNvGrpSpPr>
      </xdr:nvGrpSpPr>
      <xdr:grpSpPr>
        <a:xfrm>
          <a:off x="10668000" y="18135600"/>
          <a:ext cx="1562100" cy="857250"/>
          <a:chOff x="631" y="1313"/>
          <a:chExt cx="224" cy="115"/>
        </a:xfrm>
        <a:solidFill>
          <a:srgbClr val="FFFFFF"/>
        </a:solidFill>
      </xdr:grpSpPr>
      <xdr:pic>
        <xdr:nvPicPr>
          <xdr:cNvPr id="19" name="Picture 19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Picture 20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9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21</xdr:col>
      <xdr:colOff>447675</xdr:colOff>
      <xdr:row>32</xdr:row>
      <xdr:rowOff>142875</xdr:rowOff>
    </xdr:from>
    <xdr:to>
      <xdr:col>21</xdr:col>
      <xdr:colOff>942975</xdr:colOff>
      <xdr:row>36</xdr:row>
      <xdr:rowOff>38100</xdr:rowOff>
    </xdr:to>
    <xdr:sp>
      <xdr:nvSpPr>
        <xdr:cNvPr id="21" name="AutoShape 21"/>
        <xdr:cNvSpPr>
          <a:spLocks/>
        </xdr:cNvSpPr>
      </xdr:nvSpPr>
      <xdr:spPr>
        <a:xfrm rot="16200000">
          <a:off x="10896600" y="11420475"/>
          <a:ext cx="495300" cy="1504950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8</xdr:row>
      <xdr:rowOff>28575</xdr:rowOff>
    </xdr:from>
    <xdr:to>
      <xdr:col>14</xdr:col>
      <xdr:colOff>76200</xdr:colOff>
      <xdr:row>20</xdr:row>
      <xdr:rowOff>104775</xdr:rowOff>
    </xdr:to>
    <xdr:sp>
      <xdr:nvSpPr>
        <xdr:cNvPr id="22" name="AutoShape 22"/>
        <xdr:cNvSpPr>
          <a:spLocks/>
        </xdr:cNvSpPr>
      </xdr:nvSpPr>
      <xdr:spPr>
        <a:xfrm rot="16200000">
          <a:off x="6943725" y="3267075"/>
          <a:ext cx="838200" cy="3905250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142875</xdr:colOff>
      <xdr:row>54</xdr:row>
      <xdr:rowOff>0</xdr:rowOff>
    </xdr:from>
    <xdr:to>
      <xdr:col>24</xdr:col>
      <xdr:colOff>95250</xdr:colOff>
      <xdr:row>54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648950" y="17392650"/>
          <a:ext cx="2390775" cy="0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 "6no36"
</a:t>
          </a:r>
        </a:p>
      </xdr:txBody>
    </xdr:sp>
    <xdr:clientData/>
  </xdr:twoCellAnchor>
  <xdr:twoCellAnchor>
    <xdr:from>
      <xdr:col>20</xdr:col>
      <xdr:colOff>114300</xdr:colOff>
      <xdr:row>45</xdr:row>
      <xdr:rowOff>47625</xdr:rowOff>
    </xdr:from>
    <xdr:to>
      <xdr:col>22</xdr:col>
      <xdr:colOff>200025</xdr:colOff>
      <xdr:row>48</xdr:row>
      <xdr:rowOff>95250</xdr:rowOff>
    </xdr:to>
    <xdr:grpSp>
      <xdr:nvGrpSpPr>
        <xdr:cNvPr id="2" name="Group 2"/>
        <xdr:cNvGrpSpPr>
          <a:grpSpLocks/>
        </xdr:cNvGrpSpPr>
      </xdr:nvGrpSpPr>
      <xdr:grpSpPr>
        <a:xfrm>
          <a:off x="10620375" y="15125700"/>
          <a:ext cx="1304925" cy="819150"/>
          <a:chOff x="821" y="757"/>
          <a:chExt cx="248" cy="156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20</xdr:col>
      <xdr:colOff>447675</xdr:colOff>
      <xdr:row>37</xdr:row>
      <xdr:rowOff>200025</xdr:rowOff>
    </xdr:from>
    <xdr:to>
      <xdr:col>22</xdr:col>
      <xdr:colOff>66675</xdr:colOff>
      <xdr:row>40</xdr:row>
      <xdr:rowOff>28575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953750" y="13220700"/>
          <a:ext cx="838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1104900</xdr:colOff>
      <xdr:row>0</xdr:row>
      <xdr:rowOff>123825</xdr:rowOff>
    </xdr:from>
    <xdr:to>
      <xdr:col>3</xdr:col>
      <xdr:colOff>104775</xdr:colOff>
      <xdr:row>0</xdr:row>
      <xdr:rowOff>1019175</xdr:rowOff>
    </xdr:to>
    <xdr:grpSp>
      <xdr:nvGrpSpPr>
        <xdr:cNvPr id="7" name="Group 7"/>
        <xdr:cNvGrpSpPr>
          <a:grpSpLocks/>
        </xdr:cNvGrpSpPr>
      </xdr:nvGrpSpPr>
      <xdr:grpSpPr>
        <a:xfrm>
          <a:off x="1838325" y="123825"/>
          <a:ext cx="1638300" cy="895350"/>
          <a:chOff x="631" y="1313"/>
          <a:chExt cx="224" cy="115"/>
        </a:xfrm>
        <a:solidFill>
          <a:srgbClr val="FFFFFF"/>
        </a:solidFill>
      </xdr:grpSpPr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10</xdr:col>
      <xdr:colOff>219075</xdr:colOff>
      <xdr:row>18</xdr:row>
      <xdr:rowOff>200025</xdr:rowOff>
    </xdr:from>
    <xdr:to>
      <xdr:col>12</xdr:col>
      <xdr:colOff>352425</xdr:colOff>
      <xdr:row>22</xdr:row>
      <xdr:rowOff>76200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62775" y="6543675"/>
          <a:ext cx="1095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47625</xdr:rowOff>
    </xdr:from>
    <xdr:to>
      <xdr:col>8</xdr:col>
      <xdr:colOff>342900</xdr:colOff>
      <xdr:row>0</xdr:row>
      <xdr:rowOff>1143000</xdr:rowOff>
    </xdr:to>
    <xdr:grpSp>
      <xdr:nvGrpSpPr>
        <xdr:cNvPr id="11" name="Group 11"/>
        <xdr:cNvGrpSpPr>
          <a:grpSpLocks/>
        </xdr:cNvGrpSpPr>
      </xdr:nvGrpSpPr>
      <xdr:grpSpPr>
        <a:xfrm>
          <a:off x="3914775" y="47625"/>
          <a:ext cx="1971675" cy="1095375"/>
          <a:chOff x="821" y="757"/>
          <a:chExt cx="248" cy="156"/>
        </a:xfrm>
        <a:solidFill>
          <a:srgbClr val="FFFFFF"/>
        </a:solidFill>
      </xdr:grpSpPr>
      <xdr:pic>
        <xdr:nvPicPr>
          <xdr:cNvPr id="12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13" name="Picture 1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409575</xdr:colOff>
      <xdr:row>22</xdr:row>
      <xdr:rowOff>85725</xdr:rowOff>
    </xdr:from>
    <xdr:to>
      <xdr:col>12</xdr:col>
      <xdr:colOff>342900</xdr:colOff>
      <xdr:row>26</xdr:row>
      <xdr:rowOff>9525</xdr:rowOff>
    </xdr:to>
    <xdr:grpSp>
      <xdr:nvGrpSpPr>
        <xdr:cNvPr id="15" name="Group 15"/>
        <xdr:cNvGrpSpPr>
          <a:grpSpLocks/>
        </xdr:cNvGrpSpPr>
      </xdr:nvGrpSpPr>
      <xdr:grpSpPr>
        <a:xfrm>
          <a:off x="6362700" y="7362825"/>
          <a:ext cx="1685925" cy="857250"/>
          <a:chOff x="631" y="1313"/>
          <a:chExt cx="224" cy="115"/>
        </a:xfrm>
        <a:solidFill>
          <a:srgbClr val="FFFFFF"/>
        </a:solidFill>
      </xdr:grpSpPr>
      <xdr:pic>
        <xdr:nvPicPr>
          <xdr:cNvPr id="16" name="Picture 1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Picture 17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9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20</xdr:col>
      <xdr:colOff>152400</xdr:colOff>
      <xdr:row>49</xdr:row>
      <xdr:rowOff>0</xdr:rowOff>
    </xdr:from>
    <xdr:to>
      <xdr:col>22</xdr:col>
      <xdr:colOff>266700</xdr:colOff>
      <xdr:row>51</xdr:row>
      <xdr:rowOff>238125</xdr:rowOff>
    </xdr:to>
    <xdr:grpSp>
      <xdr:nvGrpSpPr>
        <xdr:cNvPr id="18" name="Group 18"/>
        <xdr:cNvGrpSpPr>
          <a:grpSpLocks/>
        </xdr:cNvGrpSpPr>
      </xdr:nvGrpSpPr>
      <xdr:grpSpPr>
        <a:xfrm>
          <a:off x="10658475" y="16106775"/>
          <a:ext cx="1333500" cy="752475"/>
          <a:chOff x="631" y="1313"/>
          <a:chExt cx="224" cy="115"/>
        </a:xfrm>
        <a:solidFill>
          <a:srgbClr val="FFFFFF"/>
        </a:solidFill>
      </xdr:grpSpPr>
      <xdr:pic>
        <xdr:nvPicPr>
          <xdr:cNvPr id="19" name="Picture 19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Picture 20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9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20</xdr:col>
      <xdr:colOff>581025</xdr:colOff>
      <xdr:row>29</xdr:row>
      <xdr:rowOff>1333500</xdr:rowOff>
    </xdr:from>
    <xdr:to>
      <xdr:col>22</xdr:col>
      <xdr:colOff>47625</xdr:colOff>
      <xdr:row>35</xdr:row>
      <xdr:rowOff>19050</xdr:rowOff>
    </xdr:to>
    <xdr:sp>
      <xdr:nvSpPr>
        <xdr:cNvPr id="21" name="AutoShape 21"/>
        <xdr:cNvSpPr>
          <a:spLocks/>
        </xdr:cNvSpPr>
      </xdr:nvSpPr>
      <xdr:spPr>
        <a:xfrm rot="16200000">
          <a:off x="11087100" y="10315575"/>
          <a:ext cx="685800" cy="2209800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8</xdr:row>
      <xdr:rowOff>28575</xdr:rowOff>
    </xdr:from>
    <xdr:to>
      <xdr:col>14</xdr:col>
      <xdr:colOff>76200</xdr:colOff>
      <xdr:row>18</xdr:row>
      <xdr:rowOff>104775</xdr:rowOff>
    </xdr:to>
    <xdr:sp>
      <xdr:nvSpPr>
        <xdr:cNvPr id="22" name="AutoShape 22"/>
        <xdr:cNvSpPr>
          <a:spLocks/>
        </xdr:cNvSpPr>
      </xdr:nvSpPr>
      <xdr:spPr>
        <a:xfrm rot="16200000">
          <a:off x="7448550" y="3095625"/>
          <a:ext cx="838200" cy="3352800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0</xdr:row>
      <xdr:rowOff>152400</xdr:rowOff>
    </xdr:from>
    <xdr:to>
      <xdr:col>2</xdr:col>
      <xdr:colOff>504825</xdr:colOff>
      <xdr:row>0</xdr:row>
      <xdr:rowOff>962025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" y="152400"/>
          <a:ext cx="1095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142875</xdr:colOff>
      <xdr:row>56</xdr:row>
      <xdr:rowOff>152400</xdr:rowOff>
    </xdr:from>
    <xdr:to>
      <xdr:col>24</xdr:col>
      <xdr:colOff>95250</xdr:colOff>
      <xdr:row>57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648950" y="18087975"/>
          <a:ext cx="2390775" cy="104775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 "6no36"
</a:t>
          </a:r>
        </a:p>
      </xdr:txBody>
    </xdr:sp>
    <xdr:clientData/>
  </xdr:twoCellAnchor>
  <xdr:twoCellAnchor>
    <xdr:from>
      <xdr:col>20</xdr:col>
      <xdr:colOff>114300</xdr:colOff>
      <xdr:row>46</xdr:row>
      <xdr:rowOff>47625</xdr:rowOff>
    </xdr:from>
    <xdr:to>
      <xdr:col>22</xdr:col>
      <xdr:colOff>200025</xdr:colOff>
      <xdr:row>49</xdr:row>
      <xdr:rowOff>95250</xdr:rowOff>
    </xdr:to>
    <xdr:grpSp>
      <xdr:nvGrpSpPr>
        <xdr:cNvPr id="2" name="Group 2"/>
        <xdr:cNvGrpSpPr>
          <a:grpSpLocks/>
        </xdr:cNvGrpSpPr>
      </xdr:nvGrpSpPr>
      <xdr:grpSpPr>
        <a:xfrm>
          <a:off x="10620375" y="15411450"/>
          <a:ext cx="1304925" cy="819150"/>
          <a:chOff x="821" y="757"/>
          <a:chExt cx="248" cy="156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20</xdr:col>
      <xdr:colOff>447675</xdr:colOff>
      <xdr:row>38</xdr:row>
      <xdr:rowOff>200025</xdr:rowOff>
    </xdr:from>
    <xdr:to>
      <xdr:col>22</xdr:col>
      <xdr:colOff>66675</xdr:colOff>
      <xdr:row>41</xdr:row>
      <xdr:rowOff>28575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953750" y="13506450"/>
          <a:ext cx="838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1104900</xdr:colOff>
      <xdr:row>0</xdr:row>
      <xdr:rowOff>123825</xdr:rowOff>
    </xdr:from>
    <xdr:to>
      <xdr:col>3</xdr:col>
      <xdr:colOff>104775</xdr:colOff>
      <xdr:row>0</xdr:row>
      <xdr:rowOff>1019175</xdr:rowOff>
    </xdr:to>
    <xdr:grpSp>
      <xdr:nvGrpSpPr>
        <xdr:cNvPr id="7" name="Group 7"/>
        <xdr:cNvGrpSpPr>
          <a:grpSpLocks/>
        </xdr:cNvGrpSpPr>
      </xdr:nvGrpSpPr>
      <xdr:grpSpPr>
        <a:xfrm>
          <a:off x="1838325" y="123825"/>
          <a:ext cx="1638300" cy="895350"/>
          <a:chOff x="631" y="1313"/>
          <a:chExt cx="224" cy="115"/>
        </a:xfrm>
        <a:solidFill>
          <a:srgbClr val="FFFFFF"/>
        </a:solidFill>
      </xdr:grpSpPr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10</xdr:col>
      <xdr:colOff>219075</xdr:colOff>
      <xdr:row>19</xdr:row>
      <xdr:rowOff>200025</xdr:rowOff>
    </xdr:from>
    <xdr:to>
      <xdr:col>12</xdr:col>
      <xdr:colOff>352425</xdr:colOff>
      <xdr:row>23</xdr:row>
      <xdr:rowOff>76200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62775" y="6791325"/>
          <a:ext cx="1095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47625</xdr:rowOff>
    </xdr:from>
    <xdr:to>
      <xdr:col>8</xdr:col>
      <xdr:colOff>342900</xdr:colOff>
      <xdr:row>0</xdr:row>
      <xdr:rowOff>1143000</xdr:rowOff>
    </xdr:to>
    <xdr:grpSp>
      <xdr:nvGrpSpPr>
        <xdr:cNvPr id="11" name="Group 11"/>
        <xdr:cNvGrpSpPr>
          <a:grpSpLocks/>
        </xdr:cNvGrpSpPr>
      </xdr:nvGrpSpPr>
      <xdr:grpSpPr>
        <a:xfrm>
          <a:off x="3914775" y="47625"/>
          <a:ext cx="1971675" cy="1095375"/>
          <a:chOff x="821" y="757"/>
          <a:chExt cx="248" cy="156"/>
        </a:xfrm>
        <a:solidFill>
          <a:srgbClr val="FFFFFF"/>
        </a:solidFill>
      </xdr:grpSpPr>
      <xdr:pic>
        <xdr:nvPicPr>
          <xdr:cNvPr id="12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13" name="Picture 1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409575</xdr:colOff>
      <xdr:row>23</xdr:row>
      <xdr:rowOff>85725</xdr:rowOff>
    </xdr:from>
    <xdr:to>
      <xdr:col>12</xdr:col>
      <xdr:colOff>342900</xdr:colOff>
      <xdr:row>27</xdr:row>
      <xdr:rowOff>9525</xdr:rowOff>
    </xdr:to>
    <xdr:grpSp>
      <xdr:nvGrpSpPr>
        <xdr:cNvPr id="15" name="Group 15"/>
        <xdr:cNvGrpSpPr>
          <a:grpSpLocks/>
        </xdr:cNvGrpSpPr>
      </xdr:nvGrpSpPr>
      <xdr:grpSpPr>
        <a:xfrm>
          <a:off x="6362700" y="7610475"/>
          <a:ext cx="1685925" cy="895350"/>
          <a:chOff x="631" y="1313"/>
          <a:chExt cx="224" cy="115"/>
        </a:xfrm>
        <a:solidFill>
          <a:srgbClr val="FFFFFF"/>
        </a:solidFill>
      </xdr:grpSpPr>
      <xdr:pic>
        <xdr:nvPicPr>
          <xdr:cNvPr id="16" name="Picture 1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Picture 17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9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20</xdr:col>
      <xdr:colOff>152400</xdr:colOff>
      <xdr:row>50</xdr:row>
      <xdr:rowOff>0</xdr:rowOff>
    </xdr:from>
    <xdr:to>
      <xdr:col>22</xdr:col>
      <xdr:colOff>266700</xdr:colOff>
      <xdr:row>52</xdr:row>
      <xdr:rowOff>238125</xdr:rowOff>
    </xdr:to>
    <xdr:grpSp>
      <xdr:nvGrpSpPr>
        <xdr:cNvPr id="18" name="Group 18"/>
        <xdr:cNvGrpSpPr>
          <a:grpSpLocks/>
        </xdr:cNvGrpSpPr>
      </xdr:nvGrpSpPr>
      <xdr:grpSpPr>
        <a:xfrm>
          <a:off x="10658475" y="16392525"/>
          <a:ext cx="1333500" cy="752475"/>
          <a:chOff x="631" y="1313"/>
          <a:chExt cx="224" cy="115"/>
        </a:xfrm>
        <a:solidFill>
          <a:srgbClr val="FFFFFF"/>
        </a:solidFill>
      </xdr:grpSpPr>
      <xdr:pic>
        <xdr:nvPicPr>
          <xdr:cNvPr id="19" name="Picture 19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Picture 20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9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20</xdr:col>
      <xdr:colOff>581025</xdr:colOff>
      <xdr:row>30</xdr:row>
      <xdr:rowOff>1333500</xdr:rowOff>
    </xdr:from>
    <xdr:to>
      <xdr:col>22</xdr:col>
      <xdr:colOff>47625</xdr:colOff>
      <xdr:row>36</xdr:row>
      <xdr:rowOff>19050</xdr:rowOff>
    </xdr:to>
    <xdr:sp>
      <xdr:nvSpPr>
        <xdr:cNvPr id="21" name="AutoShape 21"/>
        <xdr:cNvSpPr>
          <a:spLocks/>
        </xdr:cNvSpPr>
      </xdr:nvSpPr>
      <xdr:spPr>
        <a:xfrm rot="16200000">
          <a:off x="11087100" y="10601325"/>
          <a:ext cx="685800" cy="2209800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8</xdr:row>
      <xdr:rowOff>28575</xdr:rowOff>
    </xdr:from>
    <xdr:to>
      <xdr:col>14</xdr:col>
      <xdr:colOff>76200</xdr:colOff>
      <xdr:row>19</xdr:row>
      <xdr:rowOff>104775</xdr:rowOff>
    </xdr:to>
    <xdr:sp>
      <xdr:nvSpPr>
        <xdr:cNvPr id="22" name="AutoShape 22"/>
        <xdr:cNvSpPr>
          <a:spLocks/>
        </xdr:cNvSpPr>
      </xdr:nvSpPr>
      <xdr:spPr>
        <a:xfrm rot="16200000">
          <a:off x="7448550" y="3114675"/>
          <a:ext cx="838200" cy="3581400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0</xdr:row>
      <xdr:rowOff>152400</xdr:rowOff>
    </xdr:from>
    <xdr:to>
      <xdr:col>2</xdr:col>
      <xdr:colOff>504825</xdr:colOff>
      <xdr:row>0</xdr:row>
      <xdr:rowOff>962025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" y="152400"/>
          <a:ext cx="1095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0</xdr:row>
      <xdr:rowOff>76200</xdr:rowOff>
    </xdr:from>
    <xdr:to>
      <xdr:col>13</xdr:col>
      <xdr:colOff>76200</xdr:colOff>
      <xdr:row>0</xdr:row>
      <xdr:rowOff>1171575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81725" y="76200"/>
          <a:ext cx="19907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152400</xdr:colOff>
      <xdr:row>42</xdr:row>
      <xdr:rowOff>28575</xdr:rowOff>
    </xdr:from>
    <xdr:to>
      <xdr:col>22</xdr:col>
      <xdr:colOff>190500</xdr:colOff>
      <xdr:row>44</xdr:row>
      <xdr:rowOff>209550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658475" y="14363700"/>
          <a:ext cx="1257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381000</xdr:colOff>
      <xdr:row>1</xdr:row>
      <xdr:rowOff>76200</xdr:rowOff>
    </xdr:from>
    <xdr:to>
      <xdr:col>16</xdr:col>
      <xdr:colOff>180975</xdr:colOff>
      <xdr:row>4</xdr:row>
      <xdr:rowOff>47625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24700" y="1276350"/>
          <a:ext cx="1990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27</xdr:row>
      <xdr:rowOff>66675</xdr:rowOff>
    </xdr:from>
    <xdr:to>
      <xdr:col>12</xdr:col>
      <xdr:colOff>371475</xdr:colOff>
      <xdr:row>30</xdr:row>
      <xdr:rowOff>257175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24600" y="8562975"/>
          <a:ext cx="17526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57</xdr:row>
      <xdr:rowOff>85725</xdr:rowOff>
    </xdr:from>
    <xdr:to>
      <xdr:col>23</xdr:col>
      <xdr:colOff>561975</xdr:colOff>
      <xdr:row>59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10506075" y="17802225"/>
          <a:ext cx="2390775" cy="381000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 "6no36"
</a:t>
          </a:r>
        </a:p>
      </xdr:txBody>
    </xdr:sp>
    <xdr:clientData/>
  </xdr:twoCellAnchor>
  <xdr:twoCellAnchor>
    <xdr:from>
      <xdr:col>20</xdr:col>
      <xdr:colOff>114300</xdr:colOff>
      <xdr:row>46</xdr:row>
      <xdr:rowOff>47625</xdr:rowOff>
    </xdr:from>
    <xdr:to>
      <xdr:col>22</xdr:col>
      <xdr:colOff>200025</xdr:colOff>
      <xdr:row>49</xdr:row>
      <xdr:rowOff>95250</xdr:rowOff>
    </xdr:to>
    <xdr:grpSp>
      <xdr:nvGrpSpPr>
        <xdr:cNvPr id="2" name="Group 2"/>
        <xdr:cNvGrpSpPr>
          <a:grpSpLocks/>
        </xdr:cNvGrpSpPr>
      </xdr:nvGrpSpPr>
      <xdr:grpSpPr>
        <a:xfrm>
          <a:off x="10620375" y="15420975"/>
          <a:ext cx="1304925" cy="819150"/>
          <a:chOff x="821" y="757"/>
          <a:chExt cx="248" cy="156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20</xdr:col>
      <xdr:colOff>447675</xdr:colOff>
      <xdr:row>38</xdr:row>
      <xdr:rowOff>200025</xdr:rowOff>
    </xdr:from>
    <xdr:to>
      <xdr:col>22</xdr:col>
      <xdr:colOff>66675</xdr:colOff>
      <xdr:row>41</xdr:row>
      <xdr:rowOff>28575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953750" y="13515975"/>
          <a:ext cx="838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1104900</xdr:colOff>
      <xdr:row>0</xdr:row>
      <xdr:rowOff>123825</xdr:rowOff>
    </xdr:from>
    <xdr:to>
      <xdr:col>3</xdr:col>
      <xdr:colOff>104775</xdr:colOff>
      <xdr:row>0</xdr:row>
      <xdr:rowOff>1019175</xdr:rowOff>
    </xdr:to>
    <xdr:grpSp>
      <xdr:nvGrpSpPr>
        <xdr:cNvPr id="7" name="Group 7"/>
        <xdr:cNvGrpSpPr>
          <a:grpSpLocks/>
        </xdr:cNvGrpSpPr>
      </xdr:nvGrpSpPr>
      <xdr:grpSpPr>
        <a:xfrm>
          <a:off x="1838325" y="123825"/>
          <a:ext cx="1638300" cy="895350"/>
          <a:chOff x="631" y="1313"/>
          <a:chExt cx="224" cy="115"/>
        </a:xfrm>
        <a:solidFill>
          <a:srgbClr val="FFFFFF"/>
        </a:solidFill>
      </xdr:grpSpPr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10</xdr:col>
      <xdr:colOff>219075</xdr:colOff>
      <xdr:row>19</xdr:row>
      <xdr:rowOff>200025</xdr:rowOff>
    </xdr:from>
    <xdr:to>
      <xdr:col>12</xdr:col>
      <xdr:colOff>352425</xdr:colOff>
      <xdr:row>23</xdr:row>
      <xdr:rowOff>76200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62775" y="6800850"/>
          <a:ext cx="1095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47625</xdr:rowOff>
    </xdr:from>
    <xdr:to>
      <xdr:col>8</xdr:col>
      <xdr:colOff>342900</xdr:colOff>
      <xdr:row>0</xdr:row>
      <xdr:rowOff>1143000</xdr:rowOff>
    </xdr:to>
    <xdr:grpSp>
      <xdr:nvGrpSpPr>
        <xdr:cNvPr id="11" name="Group 11"/>
        <xdr:cNvGrpSpPr>
          <a:grpSpLocks/>
        </xdr:cNvGrpSpPr>
      </xdr:nvGrpSpPr>
      <xdr:grpSpPr>
        <a:xfrm>
          <a:off x="3914775" y="47625"/>
          <a:ext cx="1971675" cy="1095375"/>
          <a:chOff x="821" y="757"/>
          <a:chExt cx="248" cy="156"/>
        </a:xfrm>
        <a:solidFill>
          <a:srgbClr val="FFFFFF"/>
        </a:solidFill>
      </xdr:grpSpPr>
      <xdr:pic>
        <xdr:nvPicPr>
          <xdr:cNvPr id="12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13" name="Picture 1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409575</xdr:colOff>
      <xdr:row>23</xdr:row>
      <xdr:rowOff>85725</xdr:rowOff>
    </xdr:from>
    <xdr:to>
      <xdr:col>12</xdr:col>
      <xdr:colOff>342900</xdr:colOff>
      <xdr:row>27</xdr:row>
      <xdr:rowOff>9525</xdr:rowOff>
    </xdr:to>
    <xdr:grpSp>
      <xdr:nvGrpSpPr>
        <xdr:cNvPr id="15" name="Group 15"/>
        <xdr:cNvGrpSpPr>
          <a:grpSpLocks/>
        </xdr:cNvGrpSpPr>
      </xdr:nvGrpSpPr>
      <xdr:grpSpPr>
        <a:xfrm>
          <a:off x="6362700" y="7620000"/>
          <a:ext cx="1685925" cy="895350"/>
          <a:chOff x="631" y="1313"/>
          <a:chExt cx="224" cy="115"/>
        </a:xfrm>
        <a:solidFill>
          <a:srgbClr val="FFFFFF"/>
        </a:solidFill>
      </xdr:grpSpPr>
      <xdr:pic>
        <xdr:nvPicPr>
          <xdr:cNvPr id="16" name="Picture 1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Picture 17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9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20</xdr:col>
      <xdr:colOff>152400</xdr:colOff>
      <xdr:row>50</xdr:row>
      <xdr:rowOff>0</xdr:rowOff>
    </xdr:from>
    <xdr:to>
      <xdr:col>22</xdr:col>
      <xdr:colOff>266700</xdr:colOff>
      <xdr:row>52</xdr:row>
      <xdr:rowOff>238125</xdr:rowOff>
    </xdr:to>
    <xdr:grpSp>
      <xdr:nvGrpSpPr>
        <xdr:cNvPr id="18" name="Group 18"/>
        <xdr:cNvGrpSpPr>
          <a:grpSpLocks/>
        </xdr:cNvGrpSpPr>
      </xdr:nvGrpSpPr>
      <xdr:grpSpPr>
        <a:xfrm>
          <a:off x="10658475" y="16402050"/>
          <a:ext cx="1333500" cy="752475"/>
          <a:chOff x="631" y="1313"/>
          <a:chExt cx="224" cy="115"/>
        </a:xfrm>
        <a:solidFill>
          <a:srgbClr val="FFFFFF"/>
        </a:solidFill>
      </xdr:grpSpPr>
      <xdr:pic>
        <xdr:nvPicPr>
          <xdr:cNvPr id="19" name="Picture 19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Picture 20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9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20</xdr:col>
      <xdr:colOff>581025</xdr:colOff>
      <xdr:row>30</xdr:row>
      <xdr:rowOff>1333500</xdr:rowOff>
    </xdr:from>
    <xdr:to>
      <xdr:col>22</xdr:col>
      <xdr:colOff>47625</xdr:colOff>
      <xdr:row>36</xdr:row>
      <xdr:rowOff>19050</xdr:rowOff>
    </xdr:to>
    <xdr:sp>
      <xdr:nvSpPr>
        <xdr:cNvPr id="21" name="AutoShape 21"/>
        <xdr:cNvSpPr>
          <a:spLocks/>
        </xdr:cNvSpPr>
      </xdr:nvSpPr>
      <xdr:spPr>
        <a:xfrm rot="16200000">
          <a:off x="11087100" y="10610850"/>
          <a:ext cx="685800" cy="2209800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8</xdr:row>
      <xdr:rowOff>28575</xdr:rowOff>
    </xdr:from>
    <xdr:to>
      <xdr:col>14</xdr:col>
      <xdr:colOff>76200</xdr:colOff>
      <xdr:row>19</xdr:row>
      <xdr:rowOff>104775</xdr:rowOff>
    </xdr:to>
    <xdr:sp>
      <xdr:nvSpPr>
        <xdr:cNvPr id="22" name="AutoShape 22"/>
        <xdr:cNvSpPr>
          <a:spLocks/>
        </xdr:cNvSpPr>
      </xdr:nvSpPr>
      <xdr:spPr>
        <a:xfrm rot="16200000">
          <a:off x="7448550" y="3114675"/>
          <a:ext cx="838200" cy="359092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0</xdr:row>
      <xdr:rowOff>152400</xdr:rowOff>
    </xdr:from>
    <xdr:to>
      <xdr:col>2</xdr:col>
      <xdr:colOff>504825</xdr:colOff>
      <xdr:row>0</xdr:row>
      <xdr:rowOff>962025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" y="152400"/>
          <a:ext cx="1095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0</xdr:row>
      <xdr:rowOff>76200</xdr:rowOff>
    </xdr:from>
    <xdr:to>
      <xdr:col>13</xdr:col>
      <xdr:colOff>76200</xdr:colOff>
      <xdr:row>0</xdr:row>
      <xdr:rowOff>1171575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81725" y="76200"/>
          <a:ext cx="19907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152400</xdr:colOff>
      <xdr:row>42</xdr:row>
      <xdr:rowOff>28575</xdr:rowOff>
    </xdr:from>
    <xdr:to>
      <xdr:col>22</xdr:col>
      <xdr:colOff>190500</xdr:colOff>
      <xdr:row>44</xdr:row>
      <xdr:rowOff>219075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658475" y="14373225"/>
          <a:ext cx="1257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381000</xdr:colOff>
      <xdr:row>1</xdr:row>
      <xdr:rowOff>76200</xdr:rowOff>
    </xdr:from>
    <xdr:to>
      <xdr:col>16</xdr:col>
      <xdr:colOff>180975</xdr:colOff>
      <xdr:row>4</xdr:row>
      <xdr:rowOff>47625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24700" y="1276350"/>
          <a:ext cx="1990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27</xdr:row>
      <xdr:rowOff>66675</xdr:rowOff>
    </xdr:from>
    <xdr:to>
      <xdr:col>12</xdr:col>
      <xdr:colOff>371475</xdr:colOff>
      <xdr:row>30</xdr:row>
      <xdr:rowOff>257175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24600" y="8572500"/>
          <a:ext cx="17526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142875</xdr:colOff>
      <xdr:row>55</xdr:row>
      <xdr:rowOff>152400</xdr:rowOff>
    </xdr:from>
    <xdr:to>
      <xdr:col>24</xdr:col>
      <xdr:colOff>95250</xdr:colOff>
      <xdr:row>56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10648950" y="18345150"/>
          <a:ext cx="2390775" cy="152400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 "6no36"
</a:t>
          </a:r>
        </a:p>
      </xdr:txBody>
    </xdr:sp>
    <xdr:clientData/>
  </xdr:twoCellAnchor>
  <xdr:twoCellAnchor>
    <xdr:from>
      <xdr:col>20</xdr:col>
      <xdr:colOff>114300</xdr:colOff>
      <xdr:row>45</xdr:row>
      <xdr:rowOff>47625</xdr:rowOff>
    </xdr:from>
    <xdr:to>
      <xdr:col>22</xdr:col>
      <xdr:colOff>200025</xdr:colOff>
      <xdr:row>48</xdr:row>
      <xdr:rowOff>95250</xdr:rowOff>
    </xdr:to>
    <xdr:grpSp>
      <xdr:nvGrpSpPr>
        <xdr:cNvPr id="2" name="Group 2"/>
        <xdr:cNvGrpSpPr>
          <a:grpSpLocks/>
        </xdr:cNvGrpSpPr>
      </xdr:nvGrpSpPr>
      <xdr:grpSpPr>
        <a:xfrm>
          <a:off x="10620375" y="15668625"/>
          <a:ext cx="1304925" cy="819150"/>
          <a:chOff x="821" y="757"/>
          <a:chExt cx="248" cy="156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20</xdr:col>
      <xdr:colOff>447675</xdr:colOff>
      <xdr:row>37</xdr:row>
      <xdr:rowOff>200025</xdr:rowOff>
    </xdr:from>
    <xdr:to>
      <xdr:col>22</xdr:col>
      <xdr:colOff>66675</xdr:colOff>
      <xdr:row>40</xdr:row>
      <xdr:rowOff>28575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953750" y="13763625"/>
          <a:ext cx="838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1104900</xdr:colOff>
      <xdr:row>0</xdr:row>
      <xdr:rowOff>123825</xdr:rowOff>
    </xdr:from>
    <xdr:to>
      <xdr:col>3</xdr:col>
      <xdr:colOff>104775</xdr:colOff>
      <xdr:row>0</xdr:row>
      <xdr:rowOff>1019175</xdr:rowOff>
    </xdr:to>
    <xdr:grpSp>
      <xdr:nvGrpSpPr>
        <xdr:cNvPr id="7" name="Group 7"/>
        <xdr:cNvGrpSpPr>
          <a:grpSpLocks/>
        </xdr:cNvGrpSpPr>
      </xdr:nvGrpSpPr>
      <xdr:grpSpPr>
        <a:xfrm>
          <a:off x="1838325" y="123825"/>
          <a:ext cx="1638300" cy="895350"/>
          <a:chOff x="631" y="1313"/>
          <a:chExt cx="224" cy="115"/>
        </a:xfrm>
        <a:solidFill>
          <a:srgbClr val="FFFFFF"/>
        </a:solidFill>
      </xdr:grpSpPr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10</xdr:col>
      <xdr:colOff>219075</xdr:colOff>
      <xdr:row>18</xdr:row>
      <xdr:rowOff>200025</xdr:rowOff>
    </xdr:from>
    <xdr:to>
      <xdr:col>12</xdr:col>
      <xdr:colOff>352425</xdr:colOff>
      <xdr:row>22</xdr:row>
      <xdr:rowOff>76200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62775" y="7029450"/>
          <a:ext cx="1095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47625</xdr:rowOff>
    </xdr:from>
    <xdr:to>
      <xdr:col>8</xdr:col>
      <xdr:colOff>342900</xdr:colOff>
      <xdr:row>0</xdr:row>
      <xdr:rowOff>1143000</xdr:rowOff>
    </xdr:to>
    <xdr:grpSp>
      <xdr:nvGrpSpPr>
        <xdr:cNvPr id="11" name="Group 11"/>
        <xdr:cNvGrpSpPr>
          <a:grpSpLocks/>
        </xdr:cNvGrpSpPr>
      </xdr:nvGrpSpPr>
      <xdr:grpSpPr>
        <a:xfrm>
          <a:off x="3914775" y="47625"/>
          <a:ext cx="1971675" cy="1095375"/>
          <a:chOff x="821" y="757"/>
          <a:chExt cx="248" cy="156"/>
        </a:xfrm>
        <a:solidFill>
          <a:srgbClr val="FFFFFF"/>
        </a:solidFill>
      </xdr:grpSpPr>
      <xdr:pic>
        <xdr:nvPicPr>
          <xdr:cNvPr id="12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13" name="Picture 1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409575</xdr:colOff>
      <xdr:row>22</xdr:row>
      <xdr:rowOff>85725</xdr:rowOff>
    </xdr:from>
    <xdr:to>
      <xdr:col>12</xdr:col>
      <xdr:colOff>342900</xdr:colOff>
      <xdr:row>26</xdr:row>
      <xdr:rowOff>9525</xdr:rowOff>
    </xdr:to>
    <xdr:grpSp>
      <xdr:nvGrpSpPr>
        <xdr:cNvPr id="15" name="Group 15"/>
        <xdr:cNvGrpSpPr>
          <a:grpSpLocks/>
        </xdr:cNvGrpSpPr>
      </xdr:nvGrpSpPr>
      <xdr:grpSpPr>
        <a:xfrm>
          <a:off x="6362700" y="7848600"/>
          <a:ext cx="1685925" cy="904875"/>
          <a:chOff x="631" y="1313"/>
          <a:chExt cx="224" cy="115"/>
        </a:xfrm>
        <a:solidFill>
          <a:srgbClr val="FFFFFF"/>
        </a:solidFill>
      </xdr:grpSpPr>
      <xdr:pic>
        <xdr:nvPicPr>
          <xdr:cNvPr id="16" name="Picture 1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Picture 17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9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20</xdr:col>
      <xdr:colOff>152400</xdr:colOff>
      <xdr:row>49</xdr:row>
      <xdr:rowOff>0</xdr:rowOff>
    </xdr:from>
    <xdr:to>
      <xdr:col>22</xdr:col>
      <xdr:colOff>266700</xdr:colOff>
      <xdr:row>51</xdr:row>
      <xdr:rowOff>238125</xdr:rowOff>
    </xdr:to>
    <xdr:grpSp>
      <xdr:nvGrpSpPr>
        <xdr:cNvPr id="18" name="Group 18"/>
        <xdr:cNvGrpSpPr>
          <a:grpSpLocks/>
        </xdr:cNvGrpSpPr>
      </xdr:nvGrpSpPr>
      <xdr:grpSpPr>
        <a:xfrm>
          <a:off x="10658475" y="16649700"/>
          <a:ext cx="1333500" cy="752475"/>
          <a:chOff x="631" y="1313"/>
          <a:chExt cx="224" cy="115"/>
        </a:xfrm>
        <a:solidFill>
          <a:srgbClr val="FFFFFF"/>
        </a:solidFill>
      </xdr:grpSpPr>
      <xdr:pic>
        <xdr:nvPicPr>
          <xdr:cNvPr id="19" name="Picture 19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Picture 20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9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20</xdr:col>
      <xdr:colOff>581025</xdr:colOff>
      <xdr:row>29</xdr:row>
      <xdr:rowOff>1333500</xdr:rowOff>
    </xdr:from>
    <xdr:to>
      <xdr:col>22</xdr:col>
      <xdr:colOff>47625</xdr:colOff>
      <xdr:row>35</xdr:row>
      <xdr:rowOff>19050</xdr:rowOff>
    </xdr:to>
    <xdr:sp>
      <xdr:nvSpPr>
        <xdr:cNvPr id="21" name="AutoShape 21"/>
        <xdr:cNvSpPr>
          <a:spLocks/>
        </xdr:cNvSpPr>
      </xdr:nvSpPr>
      <xdr:spPr>
        <a:xfrm rot="16200000">
          <a:off x="11087100" y="10858500"/>
          <a:ext cx="685800" cy="2209800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8</xdr:row>
      <xdr:rowOff>28575</xdr:rowOff>
    </xdr:from>
    <xdr:to>
      <xdr:col>14</xdr:col>
      <xdr:colOff>76200</xdr:colOff>
      <xdr:row>18</xdr:row>
      <xdr:rowOff>104775</xdr:rowOff>
    </xdr:to>
    <xdr:sp>
      <xdr:nvSpPr>
        <xdr:cNvPr id="22" name="AutoShape 22"/>
        <xdr:cNvSpPr>
          <a:spLocks/>
        </xdr:cNvSpPr>
      </xdr:nvSpPr>
      <xdr:spPr>
        <a:xfrm rot="16200000">
          <a:off x="7448550" y="3114675"/>
          <a:ext cx="838200" cy="381952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0</xdr:row>
      <xdr:rowOff>152400</xdr:rowOff>
    </xdr:from>
    <xdr:to>
      <xdr:col>2</xdr:col>
      <xdr:colOff>504825</xdr:colOff>
      <xdr:row>0</xdr:row>
      <xdr:rowOff>962025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" y="152400"/>
          <a:ext cx="1095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0</xdr:row>
      <xdr:rowOff>76200</xdr:rowOff>
    </xdr:from>
    <xdr:to>
      <xdr:col>13</xdr:col>
      <xdr:colOff>76200</xdr:colOff>
      <xdr:row>0</xdr:row>
      <xdr:rowOff>1171575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81725" y="76200"/>
          <a:ext cx="19907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152400</xdr:colOff>
      <xdr:row>41</xdr:row>
      <xdr:rowOff>28575</xdr:rowOff>
    </xdr:from>
    <xdr:to>
      <xdr:col>22</xdr:col>
      <xdr:colOff>190500</xdr:colOff>
      <xdr:row>43</xdr:row>
      <xdr:rowOff>209550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658475" y="14620875"/>
          <a:ext cx="1257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381000</xdr:colOff>
      <xdr:row>1</xdr:row>
      <xdr:rowOff>76200</xdr:rowOff>
    </xdr:from>
    <xdr:to>
      <xdr:col>16</xdr:col>
      <xdr:colOff>180975</xdr:colOff>
      <xdr:row>4</xdr:row>
      <xdr:rowOff>47625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24700" y="1276350"/>
          <a:ext cx="1990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26</xdr:row>
      <xdr:rowOff>66675</xdr:rowOff>
    </xdr:from>
    <xdr:to>
      <xdr:col>12</xdr:col>
      <xdr:colOff>371475</xdr:colOff>
      <xdr:row>29</xdr:row>
      <xdr:rowOff>247650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24600" y="8810625"/>
          <a:ext cx="17526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142875</xdr:colOff>
      <xdr:row>48</xdr:row>
      <xdr:rowOff>0</xdr:rowOff>
    </xdr:from>
    <xdr:to>
      <xdr:col>24</xdr:col>
      <xdr:colOff>95250</xdr:colOff>
      <xdr:row>48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648950" y="15916275"/>
          <a:ext cx="2390775" cy="0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 "6no36"
</a:t>
          </a:r>
        </a:p>
      </xdr:txBody>
    </xdr:sp>
    <xdr:clientData/>
  </xdr:twoCellAnchor>
  <xdr:twoCellAnchor>
    <xdr:from>
      <xdr:col>20</xdr:col>
      <xdr:colOff>114300</xdr:colOff>
      <xdr:row>41</xdr:row>
      <xdr:rowOff>47625</xdr:rowOff>
    </xdr:from>
    <xdr:to>
      <xdr:col>22</xdr:col>
      <xdr:colOff>200025</xdr:colOff>
      <xdr:row>44</xdr:row>
      <xdr:rowOff>95250</xdr:rowOff>
    </xdr:to>
    <xdr:grpSp>
      <xdr:nvGrpSpPr>
        <xdr:cNvPr id="2" name="Group 2"/>
        <xdr:cNvGrpSpPr>
          <a:grpSpLocks/>
        </xdr:cNvGrpSpPr>
      </xdr:nvGrpSpPr>
      <xdr:grpSpPr>
        <a:xfrm>
          <a:off x="10620375" y="14163675"/>
          <a:ext cx="1304925" cy="819150"/>
          <a:chOff x="821" y="757"/>
          <a:chExt cx="248" cy="156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20</xdr:col>
      <xdr:colOff>447675</xdr:colOff>
      <xdr:row>33</xdr:row>
      <xdr:rowOff>200025</xdr:rowOff>
    </xdr:from>
    <xdr:to>
      <xdr:col>22</xdr:col>
      <xdr:colOff>66675</xdr:colOff>
      <xdr:row>36</xdr:row>
      <xdr:rowOff>28575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953750" y="12258675"/>
          <a:ext cx="838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1104900</xdr:colOff>
      <xdr:row>0</xdr:row>
      <xdr:rowOff>123825</xdr:rowOff>
    </xdr:from>
    <xdr:to>
      <xdr:col>3</xdr:col>
      <xdr:colOff>104775</xdr:colOff>
      <xdr:row>0</xdr:row>
      <xdr:rowOff>1019175</xdr:rowOff>
    </xdr:to>
    <xdr:grpSp>
      <xdr:nvGrpSpPr>
        <xdr:cNvPr id="7" name="Group 7"/>
        <xdr:cNvGrpSpPr>
          <a:grpSpLocks/>
        </xdr:cNvGrpSpPr>
      </xdr:nvGrpSpPr>
      <xdr:grpSpPr>
        <a:xfrm>
          <a:off x="1838325" y="123825"/>
          <a:ext cx="1638300" cy="895350"/>
          <a:chOff x="631" y="1313"/>
          <a:chExt cx="224" cy="115"/>
        </a:xfrm>
        <a:solidFill>
          <a:srgbClr val="FFFFFF"/>
        </a:solidFill>
      </xdr:grpSpPr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10</xdr:col>
      <xdr:colOff>219075</xdr:colOff>
      <xdr:row>17</xdr:row>
      <xdr:rowOff>200025</xdr:rowOff>
    </xdr:from>
    <xdr:to>
      <xdr:col>12</xdr:col>
      <xdr:colOff>352425</xdr:colOff>
      <xdr:row>21</xdr:row>
      <xdr:rowOff>76200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62775" y="6315075"/>
          <a:ext cx="1095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47625</xdr:rowOff>
    </xdr:from>
    <xdr:to>
      <xdr:col>8</xdr:col>
      <xdr:colOff>342900</xdr:colOff>
      <xdr:row>0</xdr:row>
      <xdr:rowOff>1143000</xdr:rowOff>
    </xdr:to>
    <xdr:grpSp>
      <xdr:nvGrpSpPr>
        <xdr:cNvPr id="11" name="Group 11"/>
        <xdr:cNvGrpSpPr>
          <a:grpSpLocks/>
        </xdr:cNvGrpSpPr>
      </xdr:nvGrpSpPr>
      <xdr:grpSpPr>
        <a:xfrm>
          <a:off x="3914775" y="47625"/>
          <a:ext cx="1971675" cy="1095375"/>
          <a:chOff x="821" y="757"/>
          <a:chExt cx="248" cy="156"/>
        </a:xfrm>
        <a:solidFill>
          <a:srgbClr val="FFFFFF"/>
        </a:solidFill>
      </xdr:grpSpPr>
      <xdr:pic>
        <xdr:nvPicPr>
          <xdr:cNvPr id="12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13" name="Picture 1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409575</xdr:colOff>
      <xdr:row>21</xdr:row>
      <xdr:rowOff>85725</xdr:rowOff>
    </xdr:from>
    <xdr:to>
      <xdr:col>12</xdr:col>
      <xdr:colOff>342900</xdr:colOff>
      <xdr:row>25</xdr:row>
      <xdr:rowOff>0</xdr:rowOff>
    </xdr:to>
    <xdr:grpSp>
      <xdr:nvGrpSpPr>
        <xdr:cNvPr id="15" name="Group 15"/>
        <xdr:cNvGrpSpPr>
          <a:grpSpLocks/>
        </xdr:cNvGrpSpPr>
      </xdr:nvGrpSpPr>
      <xdr:grpSpPr>
        <a:xfrm>
          <a:off x="6362700" y="7134225"/>
          <a:ext cx="1685925" cy="885825"/>
          <a:chOff x="631" y="1313"/>
          <a:chExt cx="224" cy="115"/>
        </a:xfrm>
        <a:solidFill>
          <a:srgbClr val="FFFFFF"/>
        </a:solidFill>
      </xdr:grpSpPr>
      <xdr:pic>
        <xdr:nvPicPr>
          <xdr:cNvPr id="16" name="Picture 1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Picture 17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9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20</xdr:col>
      <xdr:colOff>152400</xdr:colOff>
      <xdr:row>45</xdr:row>
      <xdr:rowOff>0</xdr:rowOff>
    </xdr:from>
    <xdr:to>
      <xdr:col>22</xdr:col>
      <xdr:colOff>266700</xdr:colOff>
      <xdr:row>47</xdr:row>
      <xdr:rowOff>238125</xdr:rowOff>
    </xdr:to>
    <xdr:grpSp>
      <xdr:nvGrpSpPr>
        <xdr:cNvPr id="18" name="Group 18"/>
        <xdr:cNvGrpSpPr>
          <a:grpSpLocks/>
        </xdr:cNvGrpSpPr>
      </xdr:nvGrpSpPr>
      <xdr:grpSpPr>
        <a:xfrm>
          <a:off x="10658475" y="15144750"/>
          <a:ext cx="1333500" cy="752475"/>
          <a:chOff x="631" y="1313"/>
          <a:chExt cx="224" cy="115"/>
        </a:xfrm>
        <a:solidFill>
          <a:srgbClr val="FFFFFF"/>
        </a:solidFill>
      </xdr:grpSpPr>
      <xdr:pic>
        <xdr:nvPicPr>
          <xdr:cNvPr id="19" name="Picture 19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Picture 20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9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20</xdr:col>
      <xdr:colOff>581025</xdr:colOff>
      <xdr:row>25</xdr:row>
      <xdr:rowOff>1333500</xdr:rowOff>
    </xdr:from>
    <xdr:to>
      <xdr:col>22</xdr:col>
      <xdr:colOff>47625</xdr:colOff>
      <xdr:row>31</xdr:row>
      <xdr:rowOff>19050</xdr:rowOff>
    </xdr:to>
    <xdr:sp>
      <xdr:nvSpPr>
        <xdr:cNvPr id="21" name="AutoShape 21"/>
        <xdr:cNvSpPr>
          <a:spLocks/>
        </xdr:cNvSpPr>
      </xdr:nvSpPr>
      <xdr:spPr>
        <a:xfrm rot="16200000">
          <a:off x="11087100" y="9353550"/>
          <a:ext cx="685800" cy="2209800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8</xdr:row>
      <xdr:rowOff>28575</xdr:rowOff>
    </xdr:from>
    <xdr:to>
      <xdr:col>14</xdr:col>
      <xdr:colOff>76200</xdr:colOff>
      <xdr:row>17</xdr:row>
      <xdr:rowOff>104775</xdr:rowOff>
    </xdr:to>
    <xdr:sp>
      <xdr:nvSpPr>
        <xdr:cNvPr id="22" name="AutoShape 22"/>
        <xdr:cNvSpPr>
          <a:spLocks/>
        </xdr:cNvSpPr>
      </xdr:nvSpPr>
      <xdr:spPr>
        <a:xfrm rot="16200000">
          <a:off x="7448550" y="3095625"/>
          <a:ext cx="838200" cy="3124200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0</xdr:row>
      <xdr:rowOff>152400</xdr:rowOff>
    </xdr:from>
    <xdr:to>
      <xdr:col>2</xdr:col>
      <xdr:colOff>504825</xdr:colOff>
      <xdr:row>0</xdr:row>
      <xdr:rowOff>962025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" y="152400"/>
          <a:ext cx="1095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0</xdr:row>
      <xdr:rowOff>76200</xdr:rowOff>
    </xdr:from>
    <xdr:to>
      <xdr:col>13</xdr:col>
      <xdr:colOff>76200</xdr:colOff>
      <xdr:row>0</xdr:row>
      <xdr:rowOff>1171575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81725" y="76200"/>
          <a:ext cx="19907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152400</xdr:colOff>
      <xdr:row>37</xdr:row>
      <xdr:rowOff>28575</xdr:rowOff>
    </xdr:from>
    <xdr:to>
      <xdr:col>22</xdr:col>
      <xdr:colOff>190500</xdr:colOff>
      <xdr:row>39</xdr:row>
      <xdr:rowOff>209550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658475" y="13115925"/>
          <a:ext cx="1257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381000</xdr:colOff>
      <xdr:row>1</xdr:row>
      <xdr:rowOff>76200</xdr:rowOff>
    </xdr:from>
    <xdr:to>
      <xdr:col>16</xdr:col>
      <xdr:colOff>180975</xdr:colOff>
      <xdr:row>4</xdr:row>
      <xdr:rowOff>66675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24700" y="1276350"/>
          <a:ext cx="1990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25</xdr:row>
      <xdr:rowOff>0</xdr:rowOff>
    </xdr:from>
    <xdr:to>
      <xdr:col>12</xdr:col>
      <xdr:colOff>371475</xdr:colOff>
      <xdr:row>25</xdr:row>
      <xdr:rowOff>962025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24600" y="8020050"/>
          <a:ext cx="17526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142875</xdr:colOff>
      <xdr:row>55</xdr:row>
      <xdr:rowOff>152400</xdr:rowOff>
    </xdr:from>
    <xdr:to>
      <xdr:col>24</xdr:col>
      <xdr:colOff>95250</xdr:colOff>
      <xdr:row>56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648950" y="18440400"/>
          <a:ext cx="2390775" cy="104775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 "6no36"
</a:t>
          </a:r>
        </a:p>
      </xdr:txBody>
    </xdr:sp>
    <xdr:clientData/>
  </xdr:twoCellAnchor>
  <xdr:twoCellAnchor>
    <xdr:from>
      <xdr:col>20</xdr:col>
      <xdr:colOff>114300</xdr:colOff>
      <xdr:row>45</xdr:row>
      <xdr:rowOff>47625</xdr:rowOff>
    </xdr:from>
    <xdr:to>
      <xdr:col>22</xdr:col>
      <xdr:colOff>200025</xdr:colOff>
      <xdr:row>48</xdr:row>
      <xdr:rowOff>95250</xdr:rowOff>
    </xdr:to>
    <xdr:grpSp>
      <xdr:nvGrpSpPr>
        <xdr:cNvPr id="2" name="Group 2"/>
        <xdr:cNvGrpSpPr>
          <a:grpSpLocks/>
        </xdr:cNvGrpSpPr>
      </xdr:nvGrpSpPr>
      <xdr:grpSpPr>
        <a:xfrm>
          <a:off x="10620375" y="15763875"/>
          <a:ext cx="1304925" cy="819150"/>
          <a:chOff x="821" y="757"/>
          <a:chExt cx="248" cy="156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20</xdr:col>
      <xdr:colOff>447675</xdr:colOff>
      <xdr:row>37</xdr:row>
      <xdr:rowOff>200025</xdr:rowOff>
    </xdr:from>
    <xdr:to>
      <xdr:col>22</xdr:col>
      <xdr:colOff>66675</xdr:colOff>
      <xdr:row>40</xdr:row>
      <xdr:rowOff>28575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953750" y="13858875"/>
          <a:ext cx="838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1104900</xdr:colOff>
      <xdr:row>0</xdr:row>
      <xdr:rowOff>123825</xdr:rowOff>
    </xdr:from>
    <xdr:to>
      <xdr:col>3</xdr:col>
      <xdr:colOff>104775</xdr:colOff>
      <xdr:row>0</xdr:row>
      <xdr:rowOff>1019175</xdr:rowOff>
    </xdr:to>
    <xdr:grpSp>
      <xdr:nvGrpSpPr>
        <xdr:cNvPr id="7" name="Group 7"/>
        <xdr:cNvGrpSpPr>
          <a:grpSpLocks/>
        </xdr:cNvGrpSpPr>
      </xdr:nvGrpSpPr>
      <xdr:grpSpPr>
        <a:xfrm>
          <a:off x="1838325" y="123825"/>
          <a:ext cx="1638300" cy="895350"/>
          <a:chOff x="631" y="1313"/>
          <a:chExt cx="224" cy="115"/>
        </a:xfrm>
        <a:solidFill>
          <a:srgbClr val="FFFFFF"/>
        </a:solidFill>
      </xdr:grpSpPr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10</xdr:col>
      <xdr:colOff>219075</xdr:colOff>
      <xdr:row>18</xdr:row>
      <xdr:rowOff>200025</xdr:rowOff>
    </xdr:from>
    <xdr:to>
      <xdr:col>12</xdr:col>
      <xdr:colOff>352425</xdr:colOff>
      <xdr:row>22</xdr:row>
      <xdr:rowOff>76200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62775" y="7143750"/>
          <a:ext cx="1095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47625</xdr:rowOff>
    </xdr:from>
    <xdr:to>
      <xdr:col>8</xdr:col>
      <xdr:colOff>342900</xdr:colOff>
      <xdr:row>0</xdr:row>
      <xdr:rowOff>1143000</xdr:rowOff>
    </xdr:to>
    <xdr:grpSp>
      <xdr:nvGrpSpPr>
        <xdr:cNvPr id="11" name="Group 11"/>
        <xdr:cNvGrpSpPr>
          <a:grpSpLocks/>
        </xdr:cNvGrpSpPr>
      </xdr:nvGrpSpPr>
      <xdr:grpSpPr>
        <a:xfrm>
          <a:off x="3914775" y="47625"/>
          <a:ext cx="1971675" cy="1095375"/>
          <a:chOff x="821" y="757"/>
          <a:chExt cx="248" cy="156"/>
        </a:xfrm>
        <a:solidFill>
          <a:srgbClr val="FFFFFF"/>
        </a:solidFill>
      </xdr:grpSpPr>
      <xdr:pic>
        <xdr:nvPicPr>
          <xdr:cNvPr id="12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13" name="Picture 1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409575</xdr:colOff>
      <xdr:row>22</xdr:row>
      <xdr:rowOff>85725</xdr:rowOff>
    </xdr:from>
    <xdr:to>
      <xdr:col>12</xdr:col>
      <xdr:colOff>342900</xdr:colOff>
      <xdr:row>26</xdr:row>
      <xdr:rowOff>9525</xdr:rowOff>
    </xdr:to>
    <xdr:grpSp>
      <xdr:nvGrpSpPr>
        <xdr:cNvPr id="15" name="Group 15"/>
        <xdr:cNvGrpSpPr>
          <a:grpSpLocks/>
        </xdr:cNvGrpSpPr>
      </xdr:nvGrpSpPr>
      <xdr:grpSpPr>
        <a:xfrm>
          <a:off x="6362700" y="7962900"/>
          <a:ext cx="1685925" cy="895350"/>
          <a:chOff x="631" y="1313"/>
          <a:chExt cx="224" cy="115"/>
        </a:xfrm>
        <a:solidFill>
          <a:srgbClr val="FFFFFF"/>
        </a:solidFill>
      </xdr:grpSpPr>
      <xdr:pic>
        <xdr:nvPicPr>
          <xdr:cNvPr id="16" name="Picture 1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Picture 17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9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20</xdr:col>
      <xdr:colOff>152400</xdr:colOff>
      <xdr:row>49</xdr:row>
      <xdr:rowOff>0</xdr:rowOff>
    </xdr:from>
    <xdr:to>
      <xdr:col>22</xdr:col>
      <xdr:colOff>266700</xdr:colOff>
      <xdr:row>51</xdr:row>
      <xdr:rowOff>238125</xdr:rowOff>
    </xdr:to>
    <xdr:grpSp>
      <xdr:nvGrpSpPr>
        <xdr:cNvPr id="18" name="Group 18"/>
        <xdr:cNvGrpSpPr>
          <a:grpSpLocks/>
        </xdr:cNvGrpSpPr>
      </xdr:nvGrpSpPr>
      <xdr:grpSpPr>
        <a:xfrm>
          <a:off x="10658475" y="16744950"/>
          <a:ext cx="1333500" cy="752475"/>
          <a:chOff x="631" y="1313"/>
          <a:chExt cx="224" cy="115"/>
        </a:xfrm>
        <a:solidFill>
          <a:srgbClr val="FFFFFF"/>
        </a:solidFill>
      </xdr:grpSpPr>
      <xdr:pic>
        <xdr:nvPicPr>
          <xdr:cNvPr id="19" name="Picture 19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Picture 20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9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20</xdr:col>
      <xdr:colOff>581025</xdr:colOff>
      <xdr:row>29</xdr:row>
      <xdr:rowOff>1333500</xdr:rowOff>
    </xdr:from>
    <xdr:to>
      <xdr:col>22</xdr:col>
      <xdr:colOff>47625</xdr:colOff>
      <xdr:row>35</xdr:row>
      <xdr:rowOff>19050</xdr:rowOff>
    </xdr:to>
    <xdr:sp>
      <xdr:nvSpPr>
        <xdr:cNvPr id="21" name="AutoShape 21"/>
        <xdr:cNvSpPr>
          <a:spLocks/>
        </xdr:cNvSpPr>
      </xdr:nvSpPr>
      <xdr:spPr>
        <a:xfrm rot="16200000">
          <a:off x="11087100" y="10953750"/>
          <a:ext cx="685800" cy="2209800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8</xdr:row>
      <xdr:rowOff>28575</xdr:rowOff>
    </xdr:from>
    <xdr:to>
      <xdr:col>14</xdr:col>
      <xdr:colOff>76200</xdr:colOff>
      <xdr:row>18</xdr:row>
      <xdr:rowOff>104775</xdr:rowOff>
    </xdr:to>
    <xdr:sp>
      <xdr:nvSpPr>
        <xdr:cNvPr id="22" name="AutoShape 22"/>
        <xdr:cNvSpPr>
          <a:spLocks/>
        </xdr:cNvSpPr>
      </xdr:nvSpPr>
      <xdr:spPr>
        <a:xfrm rot="16200000">
          <a:off x="7448550" y="3114675"/>
          <a:ext cx="838200" cy="393382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0</xdr:row>
      <xdr:rowOff>152400</xdr:rowOff>
    </xdr:from>
    <xdr:to>
      <xdr:col>2</xdr:col>
      <xdr:colOff>504825</xdr:colOff>
      <xdr:row>0</xdr:row>
      <xdr:rowOff>962025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" y="152400"/>
          <a:ext cx="1095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0</xdr:row>
      <xdr:rowOff>76200</xdr:rowOff>
    </xdr:from>
    <xdr:to>
      <xdr:col>13</xdr:col>
      <xdr:colOff>76200</xdr:colOff>
      <xdr:row>0</xdr:row>
      <xdr:rowOff>1171575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81725" y="76200"/>
          <a:ext cx="19907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152400</xdr:colOff>
      <xdr:row>41</xdr:row>
      <xdr:rowOff>28575</xdr:rowOff>
    </xdr:from>
    <xdr:to>
      <xdr:col>22</xdr:col>
      <xdr:colOff>190500</xdr:colOff>
      <xdr:row>43</xdr:row>
      <xdr:rowOff>219075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658475" y="14716125"/>
          <a:ext cx="1257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180975</xdr:rowOff>
    </xdr:from>
    <xdr:to>
      <xdr:col>8</xdr:col>
      <xdr:colOff>352425</xdr:colOff>
      <xdr:row>11</xdr:row>
      <xdr:rowOff>1123950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81475" y="3971925"/>
          <a:ext cx="1714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26</xdr:row>
      <xdr:rowOff>66675</xdr:rowOff>
    </xdr:from>
    <xdr:to>
      <xdr:col>12</xdr:col>
      <xdr:colOff>371475</xdr:colOff>
      <xdr:row>29</xdr:row>
      <xdr:rowOff>257175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24600" y="8915400"/>
          <a:ext cx="17526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142875</xdr:colOff>
      <xdr:row>49</xdr:row>
      <xdr:rowOff>0</xdr:rowOff>
    </xdr:from>
    <xdr:to>
      <xdr:col>24</xdr:col>
      <xdr:colOff>95250</xdr:colOff>
      <xdr:row>49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648950" y="16163925"/>
          <a:ext cx="2390775" cy="0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 "6no36"
</a:t>
          </a:r>
        </a:p>
      </xdr:txBody>
    </xdr:sp>
    <xdr:clientData/>
  </xdr:twoCellAnchor>
  <xdr:twoCellAnchor>
    <xdr:from>
      <xdr:col>20</xdr:col>
      <xdr:colOff>114300</xdr:colOff>
      <xdr:row>40</xdr:row>
      <xdr:rowOff>161925</xdr:rowOff>
    </xdr:from>
    <xdr:to>
      <xdr:col>22</xdr:col>
      <xdr:colOff>200025</xdr:colOff>
      <xdr:row>43</xdr:row>
      <xdr:rowOff>209550</xdr:rowOff>
    </xdr:to>
    <xdr:grpSp>
      <xdr:nvGrpSpPr>
        <xdr:cNvPr id="2" name="Group 2"/>
        <xdr:cNvGrpSpPr>
          <a:grpSpLocks/>
        </xdr:cNvGrpSpPr>
      </xdr:nvGrpSpPr>
      <xdr:grpSpPr>
        <a:xfrm>
          <a:off x="10620375" y="14011275"/>
          <a:ext cx="1304925" cy="819150"/>
          <a:chOff x="821" y="757"/>
          <a:chExt cx="248" cy="156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20</xdr:col>
      <xdr:colOff>381000</xdr:colOff>
      <xdr:row>33</xdr:row>
      <xdr:rowOff>114300</xdr:rowOff>
    </xdr:from>
    <xdr:to>
      <xdr:col>22</xdr:col>
      <xdr:colOff>0</xdr:colOff>
      <xdr:row>35</xdr:row>
      <xdr:rowOff>200025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87075" y="12163425"/>
          <a:ext cx="838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1104900</xdr:colOff>
      <xdr:row>0</xdr:row>
      <xdr:rowOff>123825</xdr:rowOff>
    </xdr:from>
    <xdr:to>
      <xdr:col>3</xdr:col>
      <xdr:colOff>104775</xdr:colOff>
      <xdr:row>0</xdr:row>
      <xdr:rowOff>1019175</xdr:rowOff>
    </xdr:to>
    <xdr:grpSp>
      <xdr:nvGrpSpPr>
        <xdr:cNvPr id="7" name="Group 7"/>
        <xdr:cNvGrpSpPr>
          <a:grpSpLocks/>
        </xdr:cNvGrpSpPr>
      </xdr:nvGrpSpPr>
      <xdr:grpSpPr>
        <a:xfrm>
          <a:off x="1838325" y="123825"/>
          <a:ext cx="1638300" cy="895350"/>
          <a:chOff x="631" y="1313"/>
          <a:chExt cx="224" cy="115"/>
        </a:xfrm>
        <a:solidFill>
          <a:srgbClr val="FFFFFF"/>
        </a:solidFill>
      </xdr:grpSpPr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10</xdr:col>
      <xdr:colOff>219075</xdr:colOff>
      <xdr:row>18</xdr:row>
      <xdr:rowOff>200025</xdr:rowOff>
    </xdr:from>
    <xdr:to>
      <xdr:col>12</xdr:col>
      <xdr:colOff>352425</xdr:colOff>
      <xdr:row>22</xdr:row>
      <xdr:rowOff>76200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62775" y="6562725"/>
          <a:ext cx="1095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47625</xdr:rowOff>
    </xdr:from>
    <xdr:to>
      <xdr:col>8</xdr:col>
      <xdr:colOff>342900</xdr:colOff>
      <xdr:row>0</xdr:row>
      <xdr:rowOff>1143000</xdr:rowOff>
    </xdr:to>
    <xdr:grpSp>
      <xdr:nvGrpSpPr>
        <xdr:cNvPr id="11" name="Group 11"/>
        <xdr:cNvGrpSpPr>
          <a:grpSpLocks/>
        </xdr:cNvGrpSpPr>
      </xdr:nvGrpSpPr>
      <xdr:grpSpPr>
        <a:xfrm>
          <a:off x="3914775" y="47625"/>
          <a:ext cx="1971675" cy="1095375"/>
          <a:chOff x="821" y="757"/>
          <a:chExt cx="248" cy="156"/>
        </a:xfrm>
        <a:solidFill>
          <a:srgbClr val="FFFFFF"/>
        </a:solidFill>
      </xdr:grpSpPr>
      <xdr:pic>
        <xdr:nvPicPr>
          <xdr:cNvPr id="12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13" name="Picture 1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409575</xdr:colOff>
      <xdr:row>22</xdr:row>
      <xdr:rowOff>85725</xdr:rowOff>
    </xdr:from>
    <xdr:to>
      <xdr:col>12</xdr:col>
      <xdr:colOff>342900</xdr:colOff>
      <xdr:row>26</xdr:row>
      <xdr:rowOff>0</xdr:rowOff>
    </xdr:to>
    <xdr:grpSp>
      <xdr:nvGrpSpPr>
        <xdr:cNvPr id="15" name="Group 15"/>
        <xdr:cNvGrpSpPr>
          <a:grpSpLocks/>
        </xdr:cNvGrpSpPr>
      </xdr:nvGrpSpPr>
      <xdr:grpSpPr>
        <a:xfrm>
          <a:off x="6362700" y="7381875"/>
          <a:ext cx="1685925" cy="885825"/>
          <a:chOff x="631" y="1313"/>
          <a:chExt cx="224" cy="115"/>
        </a:xfrm>
        <a:solidFill>
          <a:srgbClr val="FFFFFF"/>
        </a:solidFill>
      </xdr:grpSpPr>
      <xdr:pic>
        <xdr:nvPicPr>
          <xdr:cNvPr id="16" name="Picture 1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Picture 17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9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20</xdr:col>
      <xdr:colOff>180975</xdr:colOff>
      <xdr:row>45</xdr:row>
      <xdr:rowOff>85725</xdr:rowOff>
    </xdr:from>
    <xdr:to>
      <xdr:col>22</xdr:col>
      <xdr:colOff>295275</xdr:colOff>
      <xdr:row>48</xdr:row>
      <xdr:rowOff>66675</xdr:rowOff>
    </xdr:to>
    <xdr:grpSp>
      <xdr:nvGrpSpPr>
        <xdr:cNvPr id="18" name="Group 18"/>
        <xdr:cNvGrpSpPr>
          <a:grpSpLocks/>
        </xdr:cNvGrpSpPr>
      </xdr:nvGrpSpPr>
      <xdr:grpSpPr>
        <a:xfrm>
          <a:off x="10687050" y="15220950"/>
          <a:ext cx="1333500" cy="752475"/>
          <a:chOff x="631" y="1313"/>
          <a:chExt cx="224" cy="115"/>
        </a:xfrm>
        <a:solidFill>
          <a:srgbClr val="FFFFFF"/>
        </a:solidFill>
      </xdr:grpSpPr>
      <xdr:pic>
        <xdr:nvPicPr>
          <xdr:cNvPr id="19" name="Picture 19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Picture 20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1" y="1355"/>
            <a:ext cx="169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20</xdr:col>
      <xdr:colOff>581025</xdr:colOff>
      <xdr:row>26</xdr:row>
      <xdr:rowOff>1333500</xdr:rowOff>
    </xdr:from>
    <xdr:to>
      <xdr:col>22</xdr:col>
      <xdr:colOff>47625</xdr:colOff>
      <xdr:row>32</xdr:row>
      <xdr:rowOff>19050</xdr:rowOff>
    </xdr:to>
    <xdr:sp>
      <xdr:nvSpPr>
        <xdr:cNvPr id="21" name="AutoShape 21"/>
        <xdr:cNvSpPr>
          <a:spLocks/>
        </xdr:cNvSpPr>
      </xdr:nvSpPr>
      <xdr:spPr>
        <a:xfrm rot="16200000">
          <a:off x="11087100" y="9601200"/>
          <a:ext cx="685800" cy="2209800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8</xdr:row>
      <xdr:rowOff>28575</xdr:rowOff>
    </xdr:from>
    <xdr:to>
      <xdr:col>14</xdr:col>
      <xdr:colOff>76200</xdr:colOff>
      <xdr:row>18</xdr:row>
      <xdr:rowOff>104775</xdr:rowOff>
    </xdr:to>
    <xdr:sp>
      <xdr:nvSpPr>
        <xdr:cNvPr id="22" name="AutoShape 22"/>
        <xdr:cNvSpPr>
          <a:spLocks/>
        </xdr:cNvSpPr>
      </xdr:nvSpPr>
      <xdr:spPr>
        <a:xfrm rot="16200000">
          <a:off x="7448550" y="3095625"/>
          <a:ext cx="838200" cy="3371850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0</xdr:row>
      <xdr:rowOff>152400</xdr:rowOff>
    </xdr:from>
    <xdr:to>
      <xdr:col>2</xdr:col>
      <xdr:colOff>504825</xdr:colOff>
      <xdr:row>0</xdr:row>
      <xdr:rowOff>962025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" y="152400"/>
          <a:ext cx="1095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0</xdr:row>
      <xdr:rowOff>76200</xdr:rowOff>
    </xdr:from>
    <xdr:to>
      <xdr:col>13</xdr:col>
      <xdr:colOff>76200</xdr:colOff>
      <xdr:row>0</xdr:row>
      <xdr:rowOff>1171575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81725" y="76200"/>
          <a:ext cx="19907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152400</xdr:colOff>
      <xdr:row>36</xdr:row>
      <xdr:rowOff>238125</xdr:rowOff>
    </xdr:from>
    <xdr:to>
      <xdr:col>22</xdr:col>
      <xdr:colOff>190500</xdr:colOff>
      <xdr:row>39</xdr:row>
      <xdr:rowOff>161925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658475" y="13058775"/>
          <a:ext cx="1257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2</xdr:row>
      <xdr:rowOff>171450</xdr:rowOff>
    </xdr:from>
    <xdr:to>
      <xdr:col>15</xdr:col>
      <xdr:colOff>295275</xdr:colOff>
      <xdr:row>5</xdr:row>
      <xdr:rowOff>161925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877050" y="1600200"/>
          <a:ext cx="1990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26</xdr:row>
      <xdr:rowOff>0</xdr:rowOff>
    </xdr:from>
    <xdr:to>
      <xdr:col>12</xdr:col>
      <xdr:colOff>371475</xdr:colOff>
      <xdr:row>26</xdr:row>
      <xdr:rowOff>962025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24600" y="8267700"/>
          <a:ext cx="17526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10"/>
    <pageSetUpPr fitToPage="1"/>
  </sheetPr>
  <dimension ref="A1:EY103"/>
  <sheetViews>
    <sheetView tabSelected="1" zoomScale="75" zoomScaleNormal="75" zoomScaleSheetLayoutView="75" workbookViewId="0" topLeftCell="A1">
      <pane xSplit="9" ySplit="3" topLeftCell="CZ4" activePane="bottomRight" state="frozen"/>
      <selection pane="topLeft" activeCell="A1" sqref="A1"/>
      <selection pane="topRight" activeCell="H1" sqref="H1"/>
      <selection pane="bottomLeft" activeCell="A5" sqref="A5"/>
      <selection pane="bottomRight" activeCell="F41" sqref="F41"/>
    </sheetView>
  </sheetViews>
  <sheetFormatPr defaultColWidth="9.140625" defaultRowHeight="12.75"/>
  <cols>
    <col min="1" max="1" width="3.28125" style="1124" customWidth="1"/>
    <col min="2" max="3" width="6.7109375" style="1125" hidden="1" customWidth="1"/>
    <col min="4" max="4" width="6.7109375" style="1126" hidden="1" customWidth="1"/>
    <col min="5" max="5" width="9.28125" style="1124" customWidth="1"/>
    <col min="6" max="6" width="33.8515625" style="1136" customWidth="1"/>
    <col min="7" max="7" width="9.57421875" style="1137" customWidth="1"/>
    <col min="8" max="8" width="9.57421875" style="1137" hidden="1" customWidth="1"/>
    <col min="9" max="9" width="9.57421875" style="1137" customWidth="1"/>
    <col min="10" max="25" width="4.140625" style="798" customWidth="1"/>
    <col min="26" max="26" width="4.140625" style="1131" customWidth="1"/>
    <col min="27" max="29" width="4.140625" style="1132" customWidth="1"/>
    <col min="30" max="32" width="4.140625" style="1133" customWidth="1"/>
    <col min="33" max="33" width="4.140625" style="1134" customWidth="1"/>
    <col min="34" max="35" width="4.140625" style="1135" customWidth="1"/>
    <col min="36" max="39" width="4.140625" style="1132" customWidth="1"/>
    <col min="40" max="63" width="4.140625" style="798" customWidth="1"/>
    <col min="64" max="92" width="4.140625" style="799" customWidth="1"/>
    <col min="93" max="93" width="4.8515625" style="799" customWidth="1"/>
    <col min="94" max="147" width="4.140625" style="799" customWidth="1"/>
    <col min="148" max="155" width="4.28125" style="799" customWidth="1"/>
    <col min="156" max="16384" width="9.140625" style="206" customWidth="1"/>
  </cols>
  <sheetData>
    <row r="1" spans="1:155" ht="20.25">
      <c r="A1" s="1234" t="s">
        <v>344</v>
      </c>
      <c r="B1" s="1234"/>
      <c r="C1" s="1235"/>
      <c r="D1" s="1235"/>
      <c r="E1" s="1235"/>
      <c r="F1" s="1235"/>
      <c r="G1" s="1235"/>
      <c r="H1" s="797"/>
      <c r="I1" s="797"/>
      <c r="J1" s="1140"/>
      <c r="K1" s="1140"/>
      <c r="L1" s="1140"/>
      <c r="M1" s="1140"/>
      <c r="N1" s="1141"/>
      <c r="O1" s="1142"/>
      <c r="P1" s="1142"/>
      <c r="Q1" s="1142"/>
      <c r="R1" s="1142"/>
      <c r="S1" s="1142"/>
      <c r="T1" s="1143"/>
      <c r="U1" s="1142"/>
      <c r="V1" s="1142"/>
      <c r="W1" s="1142"/>
      <c r="X1" s="1144"/>
      <c r="Y1" s="1142"/>
      <c r="Z1" s="1145"/>
      <c r="AA1" s="1146"/>
      <c r="AB1" s="1146"/>
      <c r="AC1" s="1146"/>
      <c r="AD1" s="1142"/>
      <c r="AE1" s="1142"/>
      <c r="AF1" s="1144"/>
      <c r="AG1" s="1145"/>
      <c r="AH1" s="1146"/>
      <c r="AI1" s="1146"/>
      <c r="AJ1" s="1146"/>
      <c r="AK1" s="1146"/>
      <c r="AL1" s="1146"/>
      <c r="AM1" s="1146"/>
      <c r="AN1" s="1147"/>
      <c r="AO1" s="1147"/>
      <c r="AP1" s="1147"/>
      <c r="AQ1" s="1147"/>
      <c r="AR1" s="1147"/>
      <c r="AS1" s="1147"/>
      <c r="AT1" s="1147"/>
      <c r="AU1" s="1147"/>
      <c r="AV1" s="1147"/>
      <c r="AW1" s="1147"/>
      <c r="AX1" s="1147"/>
      <c r="AY1" s="1147"/>
      <c r="AZ1" s="1147"/>
      <c r="BA1" s="1147"/>
      <c r="BB1" s="1232">
        <v>2006</v>
      </c>
      <c r="BC1" s="1233"/>
      <c r="BD1" s="1228">
        <v>2007</v>
      </c>
      <c r="BE1" s="1229"/>
      <c r="BF1" s="1138"/>
      <c r="BG1" s="1138"/>
      <c r="BH1" s="1138"/>
      <c r="BI1" s="1138"/>
      <c r="BJ1" s="1138"/>
      <c r="BK1" s="1138"/>
      <c r="BL1" s="1139"/>
      <c r="BM1" s="1139"/>
      <c r="BN1" s="1139"/>
      <c r="BO1" s="1139"/>
      <c r="BP1" s="1139"/>
      <c r="BQ1" s="1139"/>
      <c r="BR1" s="1139"/>
      <c r="BS1" s="1139"/>
      <c r="BT1" s="1139"/>
      <c r="BU1" s="1139"/>
      <c r="BV1" s="1139"/>
      <c r="BW1" s="1139"/>
      <c r="BX1" s="1139"/>
      <c r="BY1" s="1139"/>
      <c r="BZ1" s="1139"/>
      <c r="CA1" s="1139"/>
      <c r="CB1" s="1139"/>
      <c r="CC1" s="1139"/>
      <c r="CD1" s="1139"/>
      <c r="CE1" s="1139"/>
      <c r="CF1" s="1139"/>
      <c r="CG1" s="1139"/>
      <c r="CH1" s="1139"/>
      <c r="CI1" s="1139"/>
      <c r="CJ1" s="1139"/>
      <c r="CK1" s="1139"/>
      <c r="CL1" s="1139"/>
      <c r="CM1" s="1139"/>
      <c r="CN1" s="1139"/>
      <c r="CO1" s="1139"/>
      <c r="CP1" s="1139"/>
      <c r="CQ1" s="1139"/>
      <c r="CR1" s="1139"/>
      <c r="CS1" s="1139"/>
      <c r="CT1" s="1139"/>
      <c r="CU1" s="1139"/>
      <c r="CV1" s="1139"/>
      <c r="CW1" s="1139"/>
      <c r="CX1" s="1139"/>
      <c r="CY1" s="1139"/>
      <c r="CZ1" s="1139"/>
      <c r="DA1" s="1139"/>
      <c r="DB1" s="1139"/>
      <c r="DC1" s="1139"/>
      <c r="DD1" s="1139"/>
      <c r="DE1" s="1139"/>
      <c r="DF1" s="1139"/>
      <c r="DG1" s="1139"/>
      <c r="DH1" s="1139"/>
      <c r="DI1" s="1139"/>
      <c r="DJ1" s="1139"/>
      <c r="DK1" s="1139"/>
      <c r="DL1" s="1139"/>
      <c r="DM1" s="1139"/>
      <c r="DN1" s="1139"/>
      <c r="DO1" s="1139"/>
      <c r="DP1" s="1139"/>
      <c r="DQ1" s="1139"/>
      <c r="DR1" s="1139"/>
      <c r="DS1" s="1139"/>
      <c r="DT1" s="1139"/>
      <c r="DU1" s="1139"/>
      <c r="DV1" s="1139"/>
      <c r="DW1" s="1139"/>
      <c r="DX1" s="1139"/>
      <c r="DY1" s="1139"/>
      <c r="DZ1" s="1139"/>
      <c r="EA1" s="1139"/>
      <c r="EB1" s="1139"/>
      <c r="EC1" s="1139"/>
      <c r="ED1" s="1139"/>
      <c r="EE1" s="1139"/>
      <c r="EF1" s="1139"/>
      <c r="EG1" s="1139"/>
      <c r="EH1" s="1139"/>
      <c r="EI1" s="1139"/>
      <c r="EJ1" s="1139"/>
      <c r="EK1" s="1139"/>
      <c r="EL1" s="1139"/>
      <c r="EM1" s="1139"/>
      <c r="EN1" s="1139"/>
      <c r="EO1" s="1139"/>
      <c r="EP1" s="1139"/>
      <c r="EQ1" s="1139"/>
      <c r="ER1" s="1139"/>
      <c r="ES1" s="1139"/>
      <c r="ET1" s="1139"/>
      <c r="EU1" s="1139"/>
      <c r="EV1" s="1230">
        <v>2007</v>
      </c>
      <c r="EW1" s="1231"/>
      <c r="EX1" s="1139"/>
      <c r="EY1" s="1139"/>
    </row>
    <row r="2" spans="1:154" ht="18">
      <c r="A2" s="1227" t="s">
        <v>345</v>
      </c>
      <c r="B2" s="800"/>
      <c r="C2" s="800"/>
      <c r="D2" s="801"/>
      <c r="E2" s="802"/>
      <c r="F2" s="803"/>
      <c r="G2" s="804"/>
      <c r="H2" s="804"/>
      <c r="I2" s="804"/>
      <c r="J2" s="805" t="s">
        <v>338</v>
      </c>
      <c r="K2" s="805"/>
      <c r="L2" s="805"/>
      <c r="M2" s="805"/>
      <c r="N2" s="806" t="s">
        <v>270</v>
      </c>
      <c r="O2" s="806"/>
      <c r="P2" s="807"/>
      <c r="Q2" s="806"/>
      <c r="R2" s="806" t="s">
        <v>271</v>
      </c>
      <c r="S2" s="806"/>
      <c r="T2" s="808"/>
      <c r="U2" s="806"/>
      <c r="V2" s="805" t="s">
        <v>272</v>
      </c>
      <c r="W2" s="809"/>
      <c r="X2" s="809"/>
      <c r="Y2" s="809"/>
      <c r="Z2" s="805" t="s">
        <v>273</v>
      </c>
      <c r="AA2" s="810"/>
      <c r="AB2" s="810"/>
      <c r="AC2" s="810"/>
      <c r="AD2" s="811" t="s">
        <v>274</v>
      </c>
      <c r="AE2" s="812"/>
      <c r="AF2" s="812"/>
      <c r="AG2" s="811" t="s">
        <v>339</v>
      </c>
      <c r="AH2" s="813"/>
      <c r="AI2" s="813"/>
      <c r="AJ2" s="811" t="s">
        <v>275</v>
      </c>
      <c r="AK2" s="814"/>
      <c r="AL2" s="814"/>
      <c r="AM2" s="815"/>
      <c r="AN2" s="811" t="s">
        <v>276</v>
      </c>
      <c r="AO2" s="814"/>
      <c r="AP2" s="814"/>
      <c r="AQ2" s="815"/>
      <c r="AR2" s="811" t="s">
        <v>277</v>
      </c>
      <c r="AS2" s="814"/>
      <c r="AT2" s="813"/>
      <c r="AU2" s="810"/>
      <c r="AV2" s="811" t="s">
        <v>278</v>
      </c>
      <c r="AW2" s="814"/>
      <c r="AX2" s="813"/>
      <c r="AY2" s="810"/>
      <c r="AZ2" s="811" t="s">
        <v>279</v>
      </c>
      <c r="BA2" s="814"/>
      <c r="BB2" s="813"/>
      <c r="BC2" s="816"/>
      <c r="BD2" s="811" t="s">
        <v>340</v>
      </c>
      <c r="BE2" s="814"/>
      <c r="BF2" s="813"/>
      <c r="BG2" s="810"/>
      <c r="BH2" s="811" t="s">
        <v>280</v>
      </c>
      <c r="BI2" s="814"/>
      <c r="BJ2" s="813"/>
      <c r="BK2" s="810"/>
      <c r="BL2" s="811" t="s">
        <v>281</v>
      </c>
      <c r="BM2" s="814"/>
      <c r="BN2" s="817"/>
      <c r="BO2" s="818"/>
      <c r="BP2" s="811" t="s">
        <v>282</v>
      </c>
      <c r="BQ2" s="814"/>
      <c r="BR2" s="817"/>
      <c r="BS2" s="818"/>
      <c r="BT2" s="811" t="s">
        <v>283</v>
      </c>
      <c r="BU2" s="814"/>
      <c r="BV2" s="817"/>
      <c r="BW2" s="818"/>
      <c r="BX2" s="811" t="s">
        <v>284</v>
      </c>
      <c r="BY2" s="814"/>
      <c r="BZ2" s="817"/>
      <c r="CA2" s="818"/>
      <c r="CB2" s="811" t="s">
        <v>285</v>
      </c>
      <c r="CC2" s="814"/>
      <c r="CD2" s="817"/>
      <c r="CE2" s="818"/>
      <c r="CF2" s="819" t="s">
        <v>286</v>
      </c>
      <c r="CG2" s="814"/>
      <c r="CH2" s="817"/>
      <c r="CI2" s="818"/>
      <c r="CJ2" s="811" t="s">
        <v>287</v>
      </c>
      <c r="CK2" s="814"/>
      <c r="CL2" s="817" t="s">
        <v>235</v>
      </c>
      <c r="CM2" s="818"/>
      <c r="CN2" s="811" t="s">
        <v>288</v>
      </c>
      <c r="CO2" s="814"/>
      <c r="CP2" s="820" t="s">
        <v>231</v>
      </c>
      <c r="CR2" s="811" t="s">
        <v>289</v>
      </c>
      <c r="CS2" s="814"/>
      <c r="CT2" s="817" t="s">
        <v>290</v>
      </c>
      <c r="CU2" s="818"/>
      <c r="CV2" s="811" t="s">
        <v>291</v>
      </c>
      <c r="CX2" s="820" t="s">
        <v>292</v>
      </c>
      <c r="CZ2" s="811" t="s">
        <v>293</v>
      </c>
      <c r="DA2" s="814"/>
      <c r="DB2" s="820" t="s">
        <v>294</v>
      </c>
      <c r="DD2" s="811" t="s">
        <v>295</v>
      </c>
      <c r="DE2" s="814"/>
      <c r="DF2" s="820" t="s">
        <v>296</v>
      </c>
      <c r="DH2" s="811" t="s">
        <v>297</v>
      </c>
      <c r="DI2" s="814"/>
      <c r="DJ2" s="820" t="s">
        <v>298</v>
      </c>
      <c r="DL2" s="811" t="s">
        <v>299</v>
      </c>
      <c r="DM2" s="814"/>
      <c r="DN2" s="820" t="s">
        <v>300</v>
      </c>
      <c r="DP2" s="811" t="s">
        <v>301</v>
      </c>
      <c r="DQ2" s="814"/>
      <c r="DR2" s="820" t="s">
        <v>302</v>
      </c>
      <c r="DT2" s="811" t="s">
        <v>303</v>
      </c>
      <c r="DU2" s="814"/>
      <c r="DV2" s="821" t="s">
        <v>304</v>
      </c>
      <c r="DX2" s="811" t="s">
        <v>305</v>
      </c>
      <c r="DY2" s="814"/>
      <c r="DZ2" s="821" t="s">
        <v>306</v>
      </c>
      <c r="EB2" s="811" t="s">
        <v>307</v>
      </c>
      <c r="EC2" s="814"/>
      <c r="ED2" s="821" t="s">
        <v>308</v>
      </c>
      <c r="EF2" s="811" t="s">
        <v>309</v>
      </c>
      <c r="EG2" s="814"/>
      <c r="EH2" s="821" t="s">
        <v>310</v>
      </c>
      <c r="EJ2" s="822" t="s">
        <v>311</v>
      </c>
      <c r="EK2" s="814"/>
      <c r="EL2" s="821" t="s">
        <v>312</v>
      </c>
      <c r="EN2" s="811" t="s">
        <v>313</v>
      </c>
      <c r="EO2" s="814"/>
      <c r="EP2" s="821" t="s">
        <v>314</v>
      </c>
      <c r="ER2" s="811" t="s">
        <v>315</v>
      </c>
      <c r="ES2" s="814"/>
      <c r="ET2" s="821" t="s">
        <v>316</v>
      </c>
      <c r="EV2" s="811" t="s">
        <v>317</v>
      </c>
      <c r="EW2" s="814"/>
      <c r="EX2" s="821" t="s">
        <v>318</v>
      </c>
    </row>
    <row r="3" spans="1:155" s="133" customFormat="1" ht="51.75" thickBot="1">
      <c r="A3" s="823" t="s">
        <v>319</v>
      </c>
      <c r="B3" s="824" t="s">
        <v>320</v>
      </c>
      <c r="C3" s="824" t="s">
        <v>321</v>
      </c>
      <c r="D3" s="825" t="s">
        <v>322</v>
      </c>
      <c r="E3" s="826" t="s">
        <v>323</v>
      </c>
      <c r="F3" s="827" t="s">
        <v>4</v>
      </c>
      <c r="G3" s="828" t="s">
        <v>324</v>
      </c>
      <c r="H3" s="828" t="s">
        <v>325</v>
      </c>
      <c r="I3" s="826" t="s">
        <v>326</v>
      </c>
      <c r="J3" s="829">
        <v>1</v>
      </c>
      <c r="K3" s="829">
        <v>2</v>
      </c>
      <c r="L3" s="829">
        <v>3</v>
      </c>
      <c r="M3" s="829">
        <v>4</v>
      </c>
      <c r="N3" s="830">
        <v>1</v>
      </c>
      <c r="O3" s="830">
        <v>2</v>
      </c>
      <c r="P3" s="830">
        <v>3</v>
      </c>
      <c r="Q3" s="830">
        <v>4</v>
      </c>
      <c r="R3" s="831">
        <v>1</v>
      </c>
      <c r="S3" s="831">
        <v>2</v>
      </c>
      <c r="T3" s="831">
        <v>3</v>
      </c>
      <c r="U3" s="831">
        <v>4</v>
      </c>
      <c r="V3" s="832">
        <v>1</v>
      </c>
      <c r="W3" s="832">
        <v>2</v>
      </c>
      <c r="X3" s="832">
        <v>3</v>
      </c>
      <c r="Y3" s="832">
        <v>4</v>
      </c>
      <c r="Z3" s="829">
        <v>1</v>
      </c>
      <c r="AA3" s="829">
        <v>2</v>
      </c>
      <c r="AB3" s="829">
        <v>3</v>
      </c>
      <c r="AC3" s="829">
        <v>4</v>
      </c>
      <c r="AD3" s="830">
        <v>1</v>
      </c>
      <c r="AE3" s="830">
        <v>2</v>
      </c>
      <c r="AF3" s="833">
        <v>3</v>
      </c>
      <c r="AG3" s="834">
        <v>1</v>
      </c>
      <c r="AH3" s="831">
        <v>2</v>
      </c>
      <c r="AI3" s="835">
        <v>3</v>
      </c>
      <c r="AJ3" s="836">
        <v>1</v>
      </c>
      <c r="AK3" s="832">
        <v>2</v>
      </c>
      <c r="AL3" s="832">
        <v>3</v>
      </c>
      <c r="AM3" s="837">
        <v>4</v>
      </c>
      <c r="AN3" s="838">
        <v>1</v>
      </c>
      <c r="AO3" s="829">
        <v>2</v>
      </c>
      <c r="AP3" s="829">
        <v>3</v>
      </c>
      <c r="AQ3" s="839">
        <v>4</v>
      </c>
      <c r="AR3" s="840">
        <v>1</v>
      </c>
      <c r="AS3" s="830">
        <v>2</v>
      </c>
      <c r="AT3" s="830">
        <v>3</v>
      </c>
      <c r="AU3" s="841">
        <v>4</v>
      </c>
      <c r="AV3" s="834">
        <v>1</v>
      </c>
      <c r="AW3" s="831">
        <v>2</v>
      </c>
      <c r="AX3" s="831">
        <v>3</v>
      </c>
      <c r="AY3" s="842">
        <v>4</v>
      </c>
      <c r="AZ3" s="836">
        <v>1</v>
      </c>
      <c r="BA3" s="832">
        <v>2</v>
      </c>
      <c r="BB3" s="832">
        <v>3</v>
      </c>
      <c r="BC3" s="843">
        <v>4</v>
      </c>
      <c r="BD3" s="844">
        <v>1</v>
      </c>
      <c r="BE3" s="845">
        <v>2</v>
      </c>
      <c r="BF3" s="845">
        <v>3</v>
      </c>
      <c r="BG3" s="846">
        <v>4</v>
      </c>
      <c r="BH3" s="847">
        <v>1</v>
      </c>
      <c r="BI3" s="845">
        <v>2</v>
      </c>
      <c r="BJ3" s="845">
        <v>3</v>
      </c>
      <c r="BK3" s="846">
        <v>4</v>
      </c>
      <c r="BL3" s="848">
        <v>1</v>
      </c>
      <c r="BM3" s="849">
        <v>2</v>
      </c>
      <c r="BN3" s="849">
        <v>3</v>
      </c>
      <c r="BO3" s="850">
        <v>4</v>
      </c>
      <c r="BP3" s="848">
        <v>1</v>
      </c>
      <c r="BQ3" s="849">
        <v>2</v>
      </c>
      <c r="BR3" s="849">
        <v>3</v>
      </c>
      <c r="BS3" s="851">
        <v>4</v>
      </c>
      <c r="BT3" s="852">
        <v>1</v>
      </c>
      <c r="BU3" s="853">
        <v>2</v>
      </c>
      <c r="BV3" s="853">
        <v>3</v>
      </c>
      <c r="BW3" s="854">
        <v>4</v>
      </c>
      <c r="BX3" s="855">
        <v>1</v>
      </c>
      <c r="BY3" s="856">
        <v>2</v>
      </c>
      <c r="BZ3" s="856">
        <v>3</v>
      </c>
      <c r="CA3" s="857">
        <v>4</v>
      </c>
      <c r="CB3" s="858">
        <v>1</v>
      </c>
      <c r="CC3" s="856">
        <v>2</v>
      </c>
      <c r="CD3" s="856">
        <v>3</v>
      </c>
      <c r="CE3" s="859">
        <v>4</v>
      </c>
      <c r="CF3" s="852">
        <v>1</v>
      </c>
      <c r="CG3" s="853">
        <v>2</v>
      </c>
      <c r="CH3" s="853">
        <v>3</v>
      </c>
      <c r="CI3" s="854">
        <v>4</v>
      </c>
      <c r="CJ3" s="860">
        <v>1</v>
      </c>
      <c r="CK3" s="861">
        <v>2</v>
      </c>
      <c r="CL3" s="861">
        <v>3</v>
      </c>
      <c r="CM3" s="862">
        <v>4</v>
      </c>
      <c r="CN3" s="863">
        <v>1</v>
      </c>
      <c r="CO3" s="861">
        <v>2</v>
      </c>
      <c r="CP3" s="861">
        <v>3</v>
      </c>
      <c r="CQ3" s="862">
        <v>4</v>
      </c>
      <c r="CR3" s="864">
        <v>1</v>
      </c>
      <c r="CS3" s="849">
        <v>2</v>
      </c>
      <c r="CT3" s="849">
        <v>3</v>
      </c>
      <c r="CU3" s="850">
        <v>4</v>
      </c>
      <c r="CV3" s="864">
        <v>1</v>
      </c>
      <c r="CW3" s="849">
        <v>2</v>
      </c>
      <c r="CX3" s="849">
        <v>3</v>
      </c>
      <c r="CY3" s="850">
        <v>4</v>
      </c>
      <c r="CZ3" s="864">
        <v>1</v>
      </c>
      <c r="DA3" s="849">
        <v>2</v>
      </c>
      <c r="DB3" s="849">
        <v>3</v>
      </c>
      <c r="DC3" s="850">
        <v>4</v>
      </c>
      <c r="DD3" s="864">
        <v>1</v>
      </c>
      <c r="DE3" s="849">
        <v>2</v>
      </c>
      <c r="DF3" s="849">
        <v>3</v>
      </c>
      <c r="DG3" s="850">
        <v>4</v>
      </c>
      <c r="DH3" s="865">
        <v>1</v>
      </c>
      <c r="DI3" s="866">
        <v>2</v>
      </c>
      <c r="DJ3" s="866">
        <v>3</v>
      </c>
      <c r="DK3" s="867">
        <v>4</v>
      </c>
      <c r="DL3" s="868">
        <v>1</v>
      </c>
      <c r="DM3" s="869">
        <v>2</v>
      </c>
      <c r="DN3" s="869">
        <v>3</v>
      </c>
      <c r="DO3" s="870">
        <v>4</v>
      </c>
      <c r="DP3" s="868">
        <v>1</v>
      </c>
      <c r="DQ3" s="869">
        <v>2</v>
      </c>
      <c r="DR3" s="869">
        <v>3</v>
      </c>
      <c r="DS3" s="870">
        <v>4</v>
      </c>
      <c r="DT3" s="871">
        <v>1</v>
      </c>
      <c r="DU3" s="872">
        <v>2</v>
      </c>
      <c r="DV3" s="872">
        <v>3</v>
      </c>
      <c r="DW3" s="873">
        <v>4</v>
      </c>
      <c r="DX3" s="1221">
        <v>1</v>
      </c>
      <c r="DY3" s="872">
        <v>2</v>
      </c>
      <c r="DZ3" s="872">
        <v>3</v>
      </c>
      <c r="EA3" s="1222">
        <v>4</v>
      </c>
      <c r="EB3" s="860">
        <v>1</v>
      </c>
      <c r="EC3" s="861">
        <v>2</v>
      </c>
      <c r="ED3" s="861">
        <v>3</v>
      </c>
      <c r="EE3" s="874">
        <v>4</v>
      </c>
      <c r="EF3" s="860">
        <v>1</v>
      </c>
      <c r="EG3" s="861">
        <v>2</v>
      </c>
      <c r="EH3" s="861">
        <v>3</v>
      </c>
      <c r="EI3" s="862">
        <v>4</v>
      </c>
      <c r="EJ3" s="875">
        <v>1</v>
      </c>
      <c r="EK3" s="861">
        <v>2</v>
      </c>
      <c r="EL3" s="861">
        <v>3</v>
      </c>
      <c r="EM3" s="862">
        <v>4</v>
      </c>
      <c r="EN3" s="876">
        <v>1</v>
      </c>
      <c r="EO3" s="877">
        <v>2</v>
      </c>
      <c r="EP3" s="877">
        <v>3</v>
      </c>
      <c r="EQ3" s="878">
        <v>4</v>
      </c>
      <c r="ER3" s="879">
        <v>1</v>
      </c>
      <c r="ES3" s="877">
        <v>2</v>
      </c>
      <c r="ET3" s="877">
        <v>3</v>
      </c>
      <c r="EU3" s="878">
        <v>4</v>
      </c>
      <c r="EV3" s="879">
        <v>1</v>
      </c>
      <c r="EW3" s="877">
        <v>2</v>
      </c>
      <c r="EX3" s="877">
        <v>3</v>
      </c>
      <c r="EY3" s="878">
        <v>4</v>
      </c>
    </row>
    <row r="4" spans="1:155" ht="15">
      <c r="A4" s="880">
        <v>1</v>
      </c>
      <c r="B4" s="881">
        <v>1</v>
      </c>
      <c r="C4" s="881">
        <v>0</v>
      </c>
      <c r="D4" s="882">
        <f aca="true" t="shared" si="0" ref="D4:D35">IF(G4&lt;140,30,IF(G4&gt;=200,0,IF(G4&gt;=140,(200-G4)*0.5)))</f>
        <v>23.387500000000003</v>
      </c>
      <c r="E4" s="48">
        <f aca="true" t="shared" si="1" ref="E4:E35">ROUND(D4,0)</f>
        <v>23</v>
      </c>
      <c r="F4" s="780" t="s">
        <v>197</v>
      </c>
      <c r="G4" s="883">
        <f>AVERAGE(J4:EY4)</f>
        <v>153.225</v>
      </c>
      <c r="H4" s="884">
        <f aca="true" t="shared" si="2" ref="H4:H35">G4+D4</f>
        <v>176.6125</v>
      </c>
      <c r="I4" s="202">
        <f>COUNT(J4:EY4)*1</f>
        <v>40</v>
      </c>
      <c r="J4" s="1050"/>
      <c r="K4" s="1051"/>
      <c r="L4" s="1051"/>
      <c r="M4" s="1052"/>
      <c r="N4" s="1050"/>
      <c r="O4" s="1051"/>
      <c r="P4" s="1051"/>
      <c r="Q4" s="1052"/>
      <c r="R4" s="1050"/>
      <c r="S4" s="1051"/>
      <c r="T4" s="1051"/>
      <c r="U4" s="887"/>
      <c r="V4" s="895"/>
      <c r="W4" s="896"/>
      <c r="X4" s="896"/>
      <c r="Y4" s="897"/>
      <c r="Z4" s="895"/>
      <c r="AA4" s="896"/>
      <c r="AB4" s="896"/>
      <c r="AC4" s="897"/>
      <c r="AD4" s="895"/>
      <c r="AE4" s="896"/>
      <c r="AF4" s="900"/>
      <c r="AG4" s="894"/>
      <c r="AH4" s="889"/>
      <c r="AI4" s="893"/>
      <c r="AJ4" s="894"/>
      <c r="AK4" s="896"/>
      <c r="AL4" s="896"/>
      <c r="AM4" s="913"/>
      <c r="AN4" s="892"/>
      <c r="AO4" s="886"/>
      <c r="AP4" s="889"/>
      <c r="AQ4" s="891"/>
      <c r="AR4" s="888"/>
      <c r="AS4" s="889"/>
      <c r="AT4" s="889"/>
      <c r="AU4" s="890"/>
      <c r="AV4" s="885"/>
      <c r="AW4" s="1054"/>
      <c r="AX4" s="889"/>
      <c r="AY4" s="890"/>
      <c r="AZ4" s="885"/>
      <c r="BA4" s="889"/>
      <c r="BB4" s="889"/>
      <c r="BC4" s="1055"/>
      <c r="BD4" s="1056"/>
      <c r="BE4" s="889"/>
      <c r="BF4" s="889"/>
      <c r="BG4" s="890"/>
      <c r="BH4" s="895"/>
      <c r="BI4" s="889"/>
      <c r="BJ4" s="889"/>
      <c r="BK4" s="890"/>
      <c r="BL4" s="885"/>
      <c r="BM4" s="889"/>
      <c r="BN4" s="889"/>
      <c r="BO4" s="890"/>
      <c r="BP4" s="885"/>
      <c r="BQ4" s="889"/>
      <c r="BR4" s="889"/>
      <c r="BS4" s="891"/>
      <c r="BT4" s="1057"/>
      <c r="BU4" s="1058"/>
      <c r="BV4" s="1058"/>
      <c r="BW4" s="1059"/>
      <c r="BX4" s="885"/>
      <c r="BY4" s="889"/>
      <c r="BZ4" s="889"/>
      <c r="CA4" s="891"/>
      <c r="CB4" s="885"/>
      <c r="CC4" s="889"/>
      <c r="CD4" s="889"/>
      <c r="CE4" s="890"/>
      <c r="CF4" s="1057"/>
      <c r="CG4" s="1058"/>
      <c r="CH4" s="1058"/>
      <c r="CI4" s="1060"/>
      <c r="CJ4" s="885">
        <v>119</v>
      </c>
      <c r="CK4" s="1170">
        <v>159</v>
      </c>
      <c r="CL4" s="889">
        <v>136</v>
      </c>
      <c r="CM4" s="890">
        <v>155</v>
      </c>
      <c r="CN4" s="1171"/>
      <c r="CO4" s="902"/>
      <c r="CP4" s="902"/>
      <c r="CQ4" s="903"/>
      <c r="CR4" s="896">
        <v>160</v>
      </c>
      <c r="CS4" s="889">
        <v>168</v>
      </c>
      <c r="CT4" s="889">
        <v>161</v>
      </c>
      <c r="CU4" s="891">
        <v>175</v>
      </c>
      <c r="CV4" s="901">
        <v>170</v>
      </c>
      <c r="CW4" s="902">
        <v>149</v>
      </c>
      <c r="CX4" s="1173">
        <v>138</v>
      </c>
      <c r="CY4" s="903">
        <v>188</v>
      </c>
      <c r="CZ4" s="905">
        <v>156</v>
      </c>
      <c r="DA4" s="1174">
        <v>171</v>
      </c>
      <c r="DB4" s="906">
        <v>168</v>
      </c>
      <c r="DC4" s="1175">
        <v>188</v>
      </c>
      <c r="DD4" s="885"/>
      <c r="DE4" s="889"/>
      <c r="DF4" s="889"/>
      <c r="DG4" s="891"/>
      <c r="DH4" s="907">
        <v>156</v>
      </c>
      <c r="DI4" s="923">
        <v>138</v>
      </c>
      <c r="DJ4" s="923">
        <v>142</v>
      </c>
      <c r="DK4" s="929">
        <v>161</v>
      </c>
      <c r="DL4" s="911">
        <v>120</v>
      </c>
      <c r="DM4" s="1176">
        <v>156</v>
      </c>
      <c r="DN4" s="1176">
        <v>123</v>
      </c>
      <c r="DO4" s="1178">
        <v>211</v>
      </c>
      <c r="DP4" s="911">
        <v>169</v>
      </c>
      <c r="DQ4" s="1176">
        <v>159</v>
      </c>
      <c r="DR4" s="1176">
        <v>145</v>
      </c>
      <c r="DS4" s="1179">
        <v>196</v>
      </c>
      <c r="DT4" s="1180"/>
      <c r="DU4" s="1174"/>
      <c r="DV4" s="1174"/>
      <c r="DW4" s="1183"/>
      <c r="DX4" s="895">
        <v>181</v>
      </c>
      <c r="DY4" s="889">
        <v>125</v>
      </c>
      <c r="DZ4" s="889">
        <v>146</v>
      </c>
      <c r="EA4" s="891">
        <v>138</v>
      </c>
      <c r="EB4" s="895">
        <v>174</v>
      </c>
      <c r="EC4" s="889">
        <v>137</v>
      </c>
      <c r="ED4" s="889">
        <v>124</v>
      </c>
      <c r="EE4" s="891">
        <v>165</v>
      </c>
      <c r="EF4" s="885"/>
      <c r="EG4" s="889"/>
      <c r="EH4" s="889"/>
      <c r="EI4" s="891"/>
      <c r="EJ4" s="982"/>
      <c r="EK4" s="889"/>
      <c r="EL4" s="889"/>
      <c r="EM4" s="893"/>
      <c r="EN4" s="914">
        <v>114</v>
      </c>
      <c r="EO4" s="1176">
        <v>121</v>
      </c>
      <c r="EP4" s="1176">
        <v>143</v>
      </c>
      <c r="EQ4" s="1185">
        <v>124</v>
      </c>
      <c r="ER4" s="982"/>
      <c r="ES4" s="889"/>
      <c r="ET4" s="889"/>
      <c r="EU4" s="891"/>
      <c r="EV4" s="982"/>
      <c r="EW4" s="889"/>
      <c r="EX4" s="889"/>
      <c r="EY4" s="893"/>
    </row>
    <row r="5" spans="1:155" ht="15">
      <c r="A5" s="915">
        <v>2</v>
      </c>
      <c r="B5" s="916">
        <v>2</v>
      </c>
      <c r="C5" s="916">
        <v>1</v>
      </c>
      <c r="D5" s="917">
        <f t="shared" si="0"/>
        <v>15.420454545454547</v>
      </c>
      <c r="E5" s="48">
        <f t="shared" si="1"/>
        <v>15</v>
      </c>
      <c r="F5" s="782" t="s">
        <v>77</v>
      </c>
      <c r="G5" s="883">
        <f>AVERAGE(J5:EY5)</f>
        <v>169.1590909090909</v>
      </c>
      <c r="H5" s="884">
        <f t="shared" si="2"/>
        <v>184.57954545454544</v>
      </c>
      <c r="I5" s="202">
        <f>COUNT(J5:EY5)*1</f>
        <v>44</v>
      </c>
      <c r="J5" s="918"/>
      <c r="K5" s="919"/>
      <c r="L5" s="919"/>
      <c r="M5" s="920"/>
      <c r="N5" s="918"/>
      <c r="O5" s="919"/>
      <c r="P5" s="919"/>
      <c r="Q5" s="920"/>
      <c r="R5" s="918"/>
      <c r="S5" s="919"/>
      <c r="T5" s="919"/>
      <c r="U5" s="921"/>
      <c r="V5" s="907"/>
      <c r="W5" s="908"/>
      <c r="X5" s="908"/>
      <c r="Y5" s="910"/>
      <c r="Z5" s="907"/>
      <c r="AA5" s="908"/>
      <c r="AB5" s="908"/>
      <c r="AC5" s="910"/>
      <c r="AD5" s="907"/>
      <c r="AE5" s="908"/>
      <c r="AF5" s="912"/>
      <c r="AG5" s="922"/>
      <c r="AH5" s="923"/>
      <c r="AI5" s="924"/>
      <c r="AJ5" s="922"/>
      <c r="AK5" s="908"/>
      <c r="AL5" s="908"/>
      <c r="AM5" s="925"/>
      <c r="AN5" s="926"/>
      <c r="AO5" s="909"/>
      <c r="AP5" s="923"/>
      <c r="AQ5" s="927"/>
      <c r="AR5" s="928"/>
      <c r="AS5" s="923"/>
      <c r="AT5" s="923"/>
      <c r="AU5" s="929"/>
      <c r="AV5" s="930"/>
      <c r="AW5" s="931"/>
      <c r="AX5" s="923"/>
      <c r="AY5" s="929"/>
      <c r="AZ5" s="930"/>
      <c r="BA5" s="923"/>
      <c r="BB5" s="923"/>
      <c r="BC5" s="932"/>
      <c r="BD5" s="933"/>
      <c r="BE5" s="923"/>
      <c r="BF5" s="923"/>
      <c r="BG5" s="929"/>
      <c r="BH5" s="907"/>
      <c r="BI5" s="923"/>
      <c r="BJ5" s="923"/>
      <c r="BK5" s="929"/>
      <c r="BL5" s="930"/>
      <c r="BM5" s="923"/>
      <c r="BN5" s="923"/>
      <c r="BO5" s="929"/>
      <c r="BP5" s="930">
        <v>125</v>
      </c>
      <c r="BQ5" s="909">
        <v>159</v>
      </c>
      <c r="BR5" s="923">
        <v>131</v>
      </c>
      <c r="BS5" s="927">
        <v>153</v>
      </c>
      <c r="BT5" s="948">
        <v>178</v>
      </c>
      <c r="BU5" s="935">
        <v>172</v>
      </c>
      <c r="BV5" s="935">
        <v>114</v>
      </c>
      <c r="BW5" s="936">
        <v>174</v>
      </c>
      <c r="BX5" s="907">
        <v>162</v>
      </c>
      <c r="BY5" s="923">
        <v>204</v>
      </c>
      <c r="BZ5" s="923">
        <v>170</v>
      </c>
      <c r="CA5" s="927">
        <v>150</v>
      </c>
      <c r="CB5" s="907">
        <v>160</v>
      </c>
      <c r="CC5" s="923">
        <v>186</v>
      </c>
      <c r="CD5" s="923">
        <v>200</v>
      </c>
      <c r="CE5" s="929">
        <v>155</v>
      </c>
      <c r="CF5" s="948">
        <v>155</v>
      </c>
      <c r="CG5" s="935">
        <v>161</v>
      </c>
      <c r="CH5" s="935">
        <v>169</v>
      </c>
      <c r="CI5" s="937">
        <v>181</v>
      </c>
      <c r="CJ5" s="907">
        <v>160</v>
      </c>
      <c r="CK5" s="923">
        <v>173</v>
      </c>
      <c r="CL5" s="923">
        <v>189</v>
      </c>
      <c r="CM5" s="929">
        <v>195</v>
      </c>
      <c r="CN5" s="907">
        <v>171</v>
      </c>
      <c r="CO5" s="923">
        <v>144</v>
      </c>
      <c r="CP5" s="923">
        <v>243</v>
      </c>
      <c r="CQ5" s="929">
        <v>232</v>
      </c>
      <c r="CR5" s="907">
        <v>151</v>
      </c>
      <c r="CS5" s="923">
        <v>148</v>
      </c>
      <c r="CT5" s="923">
        <v>223</v>
      </c>
      <c r="CU5" s="927">
        <v>142</v>
      </c>
      <c r="CV5" s="907"/>
      <c r="CW5" s="923"/>
      <c r="CX5" s="923"/>
      <c r="CY5" s="929"/>
      <c r="CZ5" s="938">
        <v>222</v>
      </c>
      <c r="DA5" s="939">
        <v>155</v>
      </c>
      <c r="DB5" s="939">
        <v>157</v>
      </c>
      <c r="DC5" s="940">
        <v>153</v>
      </c>
      <c r="DD5" s="907">
        <v>202</v>
      </c>
      <c r="DE5" s="923">
        <v>168</v>
      </c>
      <c r="DF5" s="923">
        <v>205</v>
      </c>
      <c r="DG5" s="927">
        <v>203</v>
      </c>
      <c r="DH5" s="907">
        <v>143</v>
      </c>
      <c r="DI5" s="923">
        <v>114</v>
      </c>
      <c r="DJ5" s="923">
        <v>148</v>
      </c>
      <c r="DK5" s="929">
        <v>143</v>
      </c>
      <c r="DL5" s="948"/>
      <c r="DM5" s="935"/>
      <c r="DN5" s="935"/>
      <c r="DO5" s="936"/>
      <c r="DP5" s="948"/>
      <c r="DQ5" s="935"/>
      <c r="DR5" s="935"/>
      <c r="DS5" s="936"/>
      <c r="DT5" s="938"/>
      <c r="DU5" s="939"/>
      <c r="DV5" s="939"/>
      <c r="DW5" s="942"/>
      <c r="DX5" s="907"/>
      <c r="DY5" s="923"/>
      <c r="DZ5" s="923"/>
      <c r="EA5" s="927"/>
      <c r="EB5" s="907"/>
      <c r="EC5" s="923"/>
      <c r="ED5" s="923"/>
      <c r="EE5" s="927"/>
      <c r="EF5" s="907"/>
      <c r="EG5" s="923"/>
      <c r="EH5" s="923"/>
      <c r="EI5" s="927"/>
      <c r="EJ5" s="922"/>
      <c r="EK5" s="923"/>
      <c r="EL5" s="923"/>
      <c r="EM5" s="924"/>
      <c r="EN5" s="943"/>
      <c r="EO5" s="935"/>
      <c r="EP5" s="935"/>
      <c r="EQ5" s="937"/>
      <c r="ER5" s="922"/>
      <c r="ES5" s="923"/>
      <c r="ET5" s="923"/>
      <c r="EU5" s="927"/>
      <c r="EV5" s="922"/>
      <c r="EW5" s="923"/>
      <c r="EX5" s="923"/>
      <c r="EY5" s="924"/>
    </row>
    <row r="6" spans="1:155" ht="15">
      <c r="A6" s="915">
        <v>3</v>
      </c>
      <c r="B6" s="916">
        <v>4</v>
      </c>
      <c r="C6" s="916">
        <v>3</v>
      </c>
      <c r="D6" s="917">
        <f t="shared" si="0"/>
        <v>20.10526315789474</v>
      </c>
      <c r="E6" s="48">
        <f t="shared" si="1"/>
        <v>20</v>
      </c>
      <c r="F6" s="44" t="s">
        <v>86</v>
      </c>
      <c r="G6" s="883">
        <f>AVERAGE(J6:EY6)</f>
        <v>159.78947368421052</v>
      </c>
      <c r="H6" s="884">
        <f t="shared" si="2"/>
        <v>179.89473684210526</v>
      </c>
      <c r="I6" s="202">
        <f>COUNT(J6:EY6)*1</f>
        <v>76</v>
      </c>
      <c r="J6" s="930"/>
      <c r="K6" s="909"/>
      <c r="L6" s="909"/>
      <c r="M6" s="921"/>
      <c r="N6" s="930"/>
      <c r="O6" s="909"/>
      <c r="P6" s="909"/>
      <c r="Q6" s="921"/>
      <c r="R6" s="930"/>
      <c r="S6" s="909"/>
      <c r="T6" s="909"/>
      <c r="U6" s="921"/>
      <c r="V6" s="928"/>
      <c r="W6" s="923"/>
      <c r="X6" s="923"/>
      <c r="Y6" s="929"/>
      <c r="Z6" s="928"/>
      <c r="AA6" s="923"/>
      <c r="AB6" s="923"/>
      <c r="AC6" s="929"/>
      <c r="AD6" s="928"/>
      <c r="AE6" s="923"/>
      <c r="AF6" s="927"/>
      <c r="AG6" s="926"/>
      <c r="AH6" s="923"/>
      <c r="AI6" s="924"/>
      <c r="AJ6" s="926"/>
      <c r="AK6" s="889"/>
      <c r="AL6" s="923"/>
      <c r="AM6" s="924"/>
      <c r="AN6" s="926"/>
      <c r="AO6" s="923"/>
      <c r="AP6" s="923"/>
      <c r="AQ6" s="927"/>
      <c r="AR6" s="928"/>
      <c r="AS6" s="923"/>
      <c r="AT6" s="923"/>
      <c r="AU6" s="929"/>
      <c r="AV6" s="928"/>
      <c r="AW6" s="923"/>
      <c r="AX6" s="923"/>
      <c r="AY6" s="929"/>
      <c r="AZ6" s="907"/>
      <c r="BA6" s="908"/>
      <c r="BB6" s="908"/>
      <c r="BC6" s="977"/>
      <c r="BD6" s="978">
        <v>164</v>
      </c>
      <c r="BE6" s="923">
        <v>134</v>
      </c>
      <c r="BF6" s="923">
        <v>145</v>
      </c>
      <c r="BG6" s="929">
        <v>179</v>
      </c>
      <c r="BH6" s="907">
        <v>207</v>
      </c>
      <c r="BI6" s="923">
        <v>132</v>
      </c>
      <c r="BJ6" s="923">
        <v>173</v>
      </c>
      <c r="BK6" s="929">
        <v>140</v>
      </c>
      <c r="BL6" s="907"/>
      <c r="BM6" s="908"/>
      <c r="BN6" s="908"/>
      <c r="BO6" s="910"/>
      <c r="BP6" s="907">
        <v>161</v>
      </c>
      <c r="BQ6" s="923">
        <v>170</v>
      </c>
      <c r="BR6" s="923">
        <v>119</v>
      </c>
      <c r="BS6" s="927">
        <v>134</v>
      </c>
      <c r="BT6" s="948"/>
      <c r="BU6" s="950"/>
      <c r="BV6" s="950"/>
      <c r="BW6" s="989"/>
      <c r="BX6" s="907"/>
      <c r="BY6" s="908"/>
      <c r="BZ6" s="908"/>
      <c r="CA6" s="912"/>
      <c r="CB6" s="928">
        <v>148</v>
      </c>
      <c r="CC6" s="923">
        <v>136</v>
      </c>
      <c r="CD6" s="923">
        <v>203</v>
      </c>
      <c r="CE6" s="929">
        <v>178</v>
      </c>
      <c r="CF6" s="948">
        <v>141</v>
      </c>
      <c r="CG6" s="935">
        <v>105</v>
      </c>
      <c r="CH6" s="935">
        <v>149</v>
      </c>
      <c r="CI6" s="937">
        <v>164</v>
      </c>
      <c r="CJ6" s="907">
        <v>146</v>
      </c>
      <c r="CK6" s="923">
        <v>136</v>
      </c>
      <c r="CL6" s="923">
        <v>132</v>
      </c>
      <c r="CM6" s="929">
        <v>120</v>
      </c>
      <c r="CN6" s="907"/>
      <c r="CO6" s="908"/>
      <c r="CP6" s="908"/>
      <c r="CQ6" s="910"/>
      <c r="CR6" s="896"/>
      <c r="CS6" s="896"/>
      <c r="CT6" s="896"/>
      <c r="CU6" s="900"/>
      <c r="CV6" s="907"/>
      <c r="CW6" s="908"/>
      <c r="CX6" s="908"/>
      <c r="CY6" s="910"/>
      <c r="CZ6" s="997">
        <v>168</v>
      </c>
      <c r="DA6" s="939">
        <v>153</v>
      </c>
      <c r="DB6" s="939">
        <v>200</v>
      </c>
      <c r="DC6" s="940">
        <v>179</v>
      </c>
      <c r="DD6" s="896">
        <v>163</v>
      </c>
      <c r="DE6" s="889">
        <v>148</v>
      </c>
      <c r="DF6" s="889">
        <v>127</v>
      </c>
      <c r="DG6" s="891">
        <v>155</v>
      </c>
      <c r="DH6" s="907">
        <v>165</v>
      </c>
      <c r="DI6" s="923">
        <v>145</v>
      </c>
      <c r="DJ6" s="923">
        <v>154</v>
      </c>
      <c r="DK6" s="929">
        <v>167</v>
      </c>
      <c r="DL6" s="948">
        <v>168</v>
      </c>
      <c r="DM6" s="935">
        <v>174</v>
      </c>
      <c r="DN6" s="935">
        <v>175</v>
      </c>
      <c r="DO6" s="936">
        <v>178</v>
      </c>
      <c r="DP6" s="948">
        <v>155</v>
      </c>
      <c r="DQ6" s="935">
        <v>163</v>
      </c>
      <c r="DR6" s="935">
        <v>205</v>
      </c>
      <c r="DS6" s="936">
        <v>191</v>
      </c>
      <c r="DT6" s="938">
        <v>152</v>
      </c>
      <c r="DU6" s="939">
        <v>164</v>
      </c>
      <c r="DV6" s="939">
        <v>178</v>
      </c>
      <c r="DW6" s="942">
        <v>185</v>
      </c>
      <c r="DX6" s="907">
        <v>192</v>
      </c>
      <c r="DY6" s="923">
        <v>174</v>
      </c>
      <c r="DZ6" s="923">
        <v>202</v>
      </c>
      <c r="EA6" s="927">
        <v>170</v>
      </c>
      <c r="EB6" s="907">
        <v>197</v>
      </c>
      <c r="EC6" s="923">
        <v>178</v>
      </c>
      <c r="ED6" s="923">
        <v>162</v>
      </c>
      <c r="EE6" s="927">
        <v>170</v>
      </c>
      <c r="EF6" s="907">
        <v>151</v>
      </c>
      <c r="EG6" s="923">
        <v>165</v>
      </c>
      <c r="EH6" s="923">
        <v>142</v>
      </c>
      <c r="EI6" s="927">
        <v>133</v>
      </c>
      <c r="EJ6" s="922">
        <v>135</v>
      </c>
      <c r="EK6" s="923">
        <v>160</v>
      </c>
      <c r="EL6" s="923">
        <v>123</v>
      </c>
      <c r="EM6" s="924">
        <v>169</v>
      </c>
      <c r="EN6" s="943">
        <v>154</v>
      </c>
      <c r="EO6" s="935">
        <v>144</v>
      </c>
      <c r="EP6" s="935">
        <v>147</v>
      </c>
      <c r="EQ6" s="937">
        <v>165</v>
      </c>
      <c r="ER6" s="922">
        <v>179</v>
      </c>
      <c r="ES6" s="923">
        <v>140</v>
      </c>
      <c r="ET6" s="923">
        <v>169</v>
      </c>
      <c r="EU6" s="927">
        <v>153</v>
      </c>
      <c r="EV6" s="922">
        <v>151</v>
      </c>
      <c r="EW6" s="923">
        <v>176</v>
      </c>
      <c r="EX6" s="923">
        <v>170</v>
      </c>
      <c r="EY6" s="924">
        <v>145</v>
      </c>
    </row>
    <row r="7" spans="1:155" ht="15">
      <c r="A7" s="880">
        <v>4</v>
      </c>
      <c r="B7" s="916">
        <v>4</v>
      </c>
      <c r="C7" s="916">
        <v>5</v>
      </c>
      <c r="D7" s="917">
        <f t="shared" si="0"/>
        <v>6.069444444444443</v>
      </c>
      <c r="E7" s="48">
        <f t="shared" si="1"/>
        <v>6</v>
      </c>
      <c r="F7" s="44" t="s">
        <v>72</v>
      </c>
      <c r="G7" s="883">
        <f>AVERAGE(J7:EY7)</f>
        <v>187.86111111111111</v>
      </c>
      <c r="H7" s="884">
        <f t="shared" si="2"/>
        <v>193.93055555555554</v>
      </c>
      <c r="I7" s="202">
        <f>COUNT(J7:EY7)*1</f>
        <v>36</v>
      </c>
      <c r="J7" s="918"/>
      <c r="K7" s="919"/>
      <c r="L7" s="919"/>
      <c r="M7" s="920"/>
      <c r="N7" s="918"/>
      <c r="O7" s="919"/>
      <c r="P7" s="919"/>
      <c r="Q7" s="920"/>
      <c r="R7" s="918"/>
      <c r="S7" s="919"/>
      <c r="T7" s="919"/>
      <c r="U7" s="921"/>
      <c r="V7" s="907"/>
      <c r="W7" s="908"/>
      <c r="X7" s="908"/>
      <c r="Y7" s="910"/>
      <c r="Z7" s="907"/>
      <c r="AA7" s="908"/>
      <c r="AB7" s="908"/>
      <c r="AC7" s="910"/>
      <c r="AD7" s="907"/>
      <c r="AE7" s="908"/>
      <c r="AF7" s="912"/>
      <c r="AG7" s="922"/>
      <c r="AH7" s="923"/>
      <c r="AI7" s="924"/>
      <c r="AJ7" s="922"/>
      <c r="AK7" s="908"/>
      <c r="AL7" s="908"/>
      <c r="AM7" s="925"/>
      <c r="AN7" s="926"/>
      <c r="AO7" s="909"/>
      <c r="AP7" s="923"/>
      <c r="AQ7" s="927"/>
      <c r="AR7" s="928"/>
      <c r="AS7" s="923"/>
      <c r="AT7" s="923"/>
      <c r="AU7" s="929"/>
      <c r="AV7" s="930"/>
      <c r="AW7" s="931"/>
      <c r="AX7" s="923"/>
      <c r="AY7" s="929"/>
      <c r="AZ7" s="930"/>
      <c r="BA7" s="923"/>
      <c r="BB7" s="923"/>
      <c r="BC7" s="932"/>
      <c r="BD7" s="933"/>
      <c r="BE7" s="923"/>
      <c r="BF7" s="923"/>
      <c r="BG7" s="929"/>
      <c r="BH7" s="907"/>
      <c r="BI7" s="923"/>
      <c r="BJ7" s="923"/>
      <c r="BK7" s="929"/>
      <c r="BL7" s="930"/>
      <c r="BM7" s="923"/>
      <c r="BN7" s="923"/>
      <c r="BO7" s="929"/>
      <c r="BP7" s="930"/>
      <c r="BQ7" s="923"/>
      <c r="BR7" s="923"/>
      <c r="BS7" s="927"/>
      <c r="BT7" s="934"/>
      <c r="BU7" s="935"/>
      <c r="BV7" s="935"/>
      <c r="BW7" s="936"/>
      <c r="BX7" s="907">
        <v>167</v>
      </c>
      <c r="BY7" s="923">
        <v>180</v>
      </c>
      <c r="BZ7" s="923">
        <v>214</v>
      </c>
      <c r="CA7" s="927">
        <v>175</v>
      </c>
      <c r="CB7" s="907">
        <v>204</v>
      </c>
      <c r="CC7" s="908">
        <v>207</v>
      </c>
      <c r="CD7" s="908">
        <v>192</v>
      </c>
      <c r="CE7" s="929">
        <v>172</v>
      </c>
      <c r="CF7" s="948">
        <v>176</v>
      </c>
      <c r="CG7" s="935">
        <v>193</v>
      </c>
      <c r="CH7" s="935">
        <v>192</v>
      </c>
      <c r="CI7" s="937">
        <v>178</v>
      </c>
      <c r="CJ7" s="907"/>
      <c r="CK7" s="923"/>
      <c r="CL7" s="923"/>
      <c r="CM7" s="929"/>
      <c r="CN7" s="907"/>
      <c r="CO7" s="923"/>
      <c r="CP7" s="923"/>
      <c r="CQ7" s="929"/>
      <c r="CR7" s="907">
        <v>234</v>
      </c>
      <c r="CS7" s="923">
        <v>257</v>
      </c>
      <c r="CT7" s="923">
        <v>214</v>
      </c>
      <c r="CU7" s="927">
        <v>227</v>
      </c>
      <c r="CV7" s="907"/>
      <c r="CW7" s="923"/>
      <c r="CX7" s="923"/>
      <c r="CY7" s="929"/>
      <c r="CZ7" s="938">
        <v>160</v>
      </c>
      <c r="DA7" s="939">
        <v>164</v>
      </c>
      <c r="DB7" s="939">
        <v>151</v>
      </c>
      <c r="DC7" s="940">
        <v>172</v>
      </c>
      <c r="DD7" s="896">
        <v>181</v>
      </c>
      <c r="DE7" s="889">
        <v>179</v>
      </c>
      <c r="DF7" s="889">
        <v>157</v>
      </c>
      <c r="DG7" s="891">
        <v>186</v>
      </c>
      <c r="DH7" s="907"/>
      <c r="DI7" s="923"/>
      <c r="DJ7" s="923"/>
      <c r="DK7" s="929"/>
      <c r="DL7" s="948">
        <v>160</v>
      </c>
      <c r="DM7" s="935">
        <v>164</v>
      </c>
      <c r="DN7" s="935">
        <v>153</v>
      </c>
      <c r="DO7" s="936">
        <v>164</v>
      </c>
      <c r="DP7" s="948"/>
      <c r="DQ7" s="935"/>
      <c r="DR7" s="935"/>
      <c r="DS7" s="936"/>
      <c r="DT7" s="938"/>
      <c r="DU7" s="939"/>
      <c r="DV7" s="939"/>
      <c r="DW7" s="942"/>
      <c r="DX7" s="907"/>
      <c r="DY7" s="923"/>
      <c r="DZ7" s="923"/>
      <c r="EA7" s="927"/>
      <c r="EB7" s="895"/>
      <c r="EC7" s="889"/>
      <c r="ED7" s="889"/>
      <c r="EE7" s="891"/>
      <c r="EF7" s="907">
        <v>198</v>
      </c>
      <c r="EG7" s="923">
        <v>185</v>
      </c>
      <c r="EH7" s="923">
        <v>199</v>
      </c>
      <c r="EI7" s="927">
        <v>153</v>
      </c>
      <c r="EJ7" s="922"/>
      <c r="EK7" s="923"/>
      <c r="EL7" s="923"/>
      <c r="EM7" s="924"/>
      <c r="EN7" s="943"/>
      <c r="EO7" s="935"/>
      <c r="EP7" s="935"/>
      <c r="EQ7" s="937"/>
      <c r="ER7" s="922"/>
      <c r="ES7" s="923"/>
      <c r="ET7" s="923"/>
      <c r="EU7" s="927"/>
      <c r="EV7" s="922">
        <v>140</v>
      </c>
      <c r="EW7" s="923">
        <v>247</v>
      </c>
      <c r="EX7" s="923">
        <v>269</v>
      </c>
      <c r="EY7" s="924">
        <v>199</v>
      </c>
    </row>
    <row r="8" spans="1:155" ht="15">
      <c r="A8" s="915">
        <v>5</v>
      </c>
      <c r="B8" s="916">
        <v>4</v>
      </c>
      <c r="C8" s="916">
        <v>4</v>
      </c>
      <c r="D8" s="917">
        <f t="shared" si="0"/>
        <v>13.650000000000006</v>
      </c>
      <c r="E8" s="48">
        <f t="shared" si="1"/>
        <v>14</v>
      </c>
      <c r="F8" s="44" t="s">
        <v>150</v>
      </c>
      <c r="G8" s="883">
        <f>AVERAGE(J8:EY8)</f>
        <v>172.7</v>
      </c>
      <c r="H8" s="884">
        <f t="shared" si="2"/>
        <v>186.35</v>
      </c>
      <c r="I8" s="202">
        <f>COUNT(J8:EY8)*1</f>
        <v>20</v>
      </c>
      <c r="J8" s="930"/>
      <c r="K8" s="909"/>
      <c r="L8" s="909"/>
      <c r="M8" s="921"/>
      <c r="N8" s="930"/>
      <c r="O8" s="909"/>
      <c r="P8" s="909"/>
      <c r="Q8" s="921"/>
      <c r="R8" s="930"/>
      <c r="S8" s="909"/>
      <c r="T8" s="909"/>
      <c r="U8" s="921"/>
      <c r="V8" s="928"/>
      <c r="W8" s="923"/>
      <c r="X8" s="923"/>
      <c r="Y8" s="929"/>
      <c r="Z8" s="928"/>
      <c r="AA8" s="923"/>
      <c r="AB8" s="923"/>
      <c r="AC8" s="929"/>
      <c r="AD8" s="928"/>
      <c r="AE8" s="923"/>
      <c r="AF8" s="927"/>
      <c r="AG8" s="926"/>
      <c r="AH8" s="923"/>
      <c r="AI8" s="924"/>
      <c r="AJ8" s="926"/>
      <c r="AK8" s="923"/>
      <c r="AL8" s="923"/>
      <c r="AM8" s="924"/>
      <c r="AN8" s="926"/>
      <c r="AO8" s="923"/>
      <c r="AP8" s="923"/>
      <c r="AQ8" s="927"/>
      <c r="AR8" s="928"/>
      <c r="AS8" s="923"/>
      <c r="AT8" s="923"/>
      <c r="AU8" s="929"/>
      <c r="AV8" s="928"/>
      <c r="AW8" s="923"/>
      <c r="AX8" s="923"/>
      <c r="AY8" s="929"/>
      <c r="AZ8" s="907"/>
      <c r="BA8" s="908"/>
      <c r="BB8" s="908"/>
      <c r="BC8" s="977"/>
      <c r="BD8" s="947">
        <v>144</v>
      </c>
      <c r="BE8" s="923">
        <v>206</v>
      </c>
      <c r="BF8" s="923">
        <v>180</v>
      </c>
      <c r="BG8" s="929">
        <v>187</v>
      </c>
      <c r="BH8" s="907"/>
      <c r="BI8" s="908"/>
      <c r="BJ8" s="908"/>
      <c r="BK8" s="910"/>
      <c r="BL8" s="907">
        <v>177</v>
      </c>
      <c r="BM8" s="923">
        <v>163</v>
      </c>
      <c r="BN8" s="923">
        <v>143</v>
      </c>
      <c r="BO8" s="929">
        <v>156</v>
      </c>
      <c r="BP8" s="907"/>
      <c r="BQ8" s="923"/>
      <c r="BR8" s="923"/>
      <c r="BS8" s="927"/>
      <c r="BT8" s="948"/>
      <c r="BU8" s="935"/>
      <c r="BV8" s="935"/>
      <c r="BW8" s="936"/>
      <c r="BX8" s="907"/>
      <c r="BY8" s="923"/>
      <c r="BZ8" s="923"/>
      <c r="CA8" s="927"/>
      <c r="CB8" s="907"/>
      <c r="CC8" s="923"/>
      <c r="CD8" s="923"/>
      <c r="CE8" s="929"/>
      <c r="CF8" s="948"/>
      <c r="CG8" s="935"/>
      <c r="CH8" s="935"/>
      <c r="CI8" s="937"/>
      <c r="CJ8" s="907">
        <v>155</v>
      </c>
      <c r="CK8" s="923">
        <v>139</v>
      </c>
      <c r="CL8" s="923">
        <v>187</v>
      </c>
      <c r="CM8" s="929">
        <v>192</v>
      </c>
      <c r="CN8" s="907"/>
      <c r="CO8" s="923"/>
      <c r="CP8" s="923"/>
      <c r="CQ8" s="929"/>
      <c r="CR8" s="896"/>
      <c r="CS8" s="889"/>
      <c r="CT8" s="889"/>
      <c r="CU8" s="891"/>
      <c r="CV8" s="907"/>
      <c r="CW8" s="923"/>
      <c r="CX8" s="923"/>
      <c r="CY8" s="929"/>
      <c r="CZ8" s="938"/>
      <c r="DA8" s="939"/>
      <c r="DB8" s="939"/>
      <c r="DC8" s="940"/>
      <c r="DD8" s="896"/>
      <c r="DE8" s="889"/>
      <c r="DF8" s="889"/>
      <c r="DG8" s="891"/>
      <c r="DH8" s="907"/>
      <c r="DI8" s="923"/>
      <c r="DJ8" s="923"/>
      <c r="DK8" s="929"/>
      <c r="DL8" s="948"/>
      <c r="DM8" s="935"/>
      <c r="DN8" s="935"/>
      <c r="DO8" s="936"/>
      <c r="DP8" s="948"/>
      <c r="DQ8" s="935"/>
      <c r="DR8" s="935"/>
      <c r="DS8" s="936"/>
      <c r="DT8" s="938">
        <v>179</v>
      </c>
      <c r="DU8" s="939">
        <v>156</v>
      </c>
      <c r="DV8" s="939">
        <v>166</v>
      </c>
      <c r="DW8" s="942">
        <v>152</v>
      </c>
      <c r="DX8" s="907"/>
      <c r="DY8" s="923"/>
      <c r="DZ8" s="923"/>
      <c r="EA8" s="927"/>
      <c r="EB8" s="928">
        <v>169</v>
      </c>
      <c r="EC8" s="923">
        <v>181</v>
      </c>
      <c r="ED8" s="923">
        <v>205</v>
      </c>
      <c r="EE8" s="927">
        <v>217</v>
      </c>
      <c r="EF8" s="907"/>
      <c r="EG8" s="923"/>
      <c r="EH8" s="923"/>
      <c r="EI8" s="927"/>
      <c r="EJ8" s="922"/>
      <c r="EK8" s="923"/>
      <c r="EL8" s="923"/>
      <c r="EM8" s="924"/>
      <c r="EN8" s="943"/>
      <c r="EO8" s="935"/>
      <c r="EP8" s="935"/>
      <c r="EQ8" s="937"/>
      <c r="ER8" s="922"/>
      <c r="ES8" s="923"/>
      <c r="ET8" s="923"/>
      <c r="EU8" s="927"/>
      <c r="EV8" s="922"/>
      <c r="EW8" s="923"/>
      <c r="EX8" s="923"/>
      <c r="EY8" s="924"/>
    </row>
    <row r="9" spans="1:155" ht="15">
      <c r="A9" s="915">
        <v>6</v>
      </c>
      <c r="B9" s="916">
        <v>5</v>
      </c>
      <c r="C9" s="916">
        <v>5</v>
      </c>
      <c r="D9" s="917">
        <f t="shared" si="0"/>
        <v>14.047619047619051</v>
      </c>
      <c r="E9" s="48">
        <f t="shared" si="1"/>
        <v>14</v>
      </c>
      <c r="F9" s="44" t="s">
        <v>125</v>
      </c>
      <c r="G9" s="883">
        <f>AVERAGE(J9:EY9)</f>
        <v>171.9047619047619</v>
      </c>
      <c r="H9" s="884">
        <f t="shared" si="2"/>
        <v>185.95238095238096</v>
      </c>
      <c r="I9" s="202">
        <f>COUNT(J9:EY9)*1</f>
        <v>42</v>
      </c>
      <c r="J9" s="918">
        <v>159</v>
      </c>
      <c r="K9" s="959"/>
      <c r="L9" s="919">
        <v>134</v>
      </c>
      <c r="M9" s="920">
        <v>175</v>
      </c>
      <c r="N9" s="960"/>
      <c r="O9" s="919">
        <v>210</v>
      </c>
      <c r="P9" s="919">
        <v>147</v>
      </c>
      <c r="Q9" s="920">
        <v>151</v>
      </c>
      <c r="R9" s="918">
        <v>201</v>
      </c>
      <c r="S9" s="959"/>
      <c r="T9" s="919">
        <v>159</v>
      </c>
      <c r="U9" s="920">
        <v>167</v>
      </c>
      <c r="V9" s="928">
        <v>165</v>
      </c>
      <c r="W9" s="923">
        <v>188</v>
      </c>
      <c r="X9" s="923">
        <v>190</v>
      </c>
      <c r="Y9" s="1000"/>
      <c r="Z9" s="907">
        <v>136</v>
      </c>
      <c r="AA9" s="908">
        <v>182</v>
      </c>
      <c r="AB9" s="908">
        <v>167</v>
      </c>
      <c r="AC9" s="961"/>
      <c r="AD9" s="928">
        <v>166</v>
      </c>
      <c r="AE9" s="923">
        <v>180</v>
      </c>
      <c r="AF9" s="927">
        <v>198</v>
      </c>
      <c r="AG9" s="957"/>
      <c r="AH9" s="908"/>
      <c r="AI9" s="954"/>
      <c r="AJ9" s="957"/>
      <c r="AK9" s="908"/>
      <c r="AL9" s="908"/>
      <c r="AM9" s="954"/>
      <c r="AN9" s="957"/>
      <c r="AO9" s="908"/>
      <c r="AP9" s="908"/>
      <c r="AQ9" s="912"/>
      <c r="AR9" s="930"/>
      <c r="AS9" s="908"/>
      <c r="AT9" s="908"/>
      <c r="AU9" s="910"/>
      <c r="AV9" s="930"/>
      <c r="AW9" s="908"/>
      <c r="AX9" s="908"/>
      <c r="AY9" s="910"/>
      <c r="AZ9" s="930"/>
      <c r="BA9" s="908"/>
      <c r="BB9" s="908"/>
      <c r="BC9" s="977"/>
      <c r="BD9" s="933"/>
      <c r="BE9" s="908"/>
      <c r="BF9" s="908"/>
      <c r="BG9" s="910"/>
      <c r="BH9" s="928">
        <v>166</v>
      </c>
      <c r="BI9" s="923">
        <v>148</v>
      </c>
      <c r="BJ9" s="923">
        <v>180</v>
      </c>
      <c r="BK9" s="929">
        <v>216</v>
      </c>
      <c r="BL9" s="928">
        <v>144</v>
      </c>
      <c r="BM9" s="923">
        <v>174</v>
      </c>
      <c r="BN9" s="923">
        <v>173</v>
      </c>
      <c r="BO9" s="929">
        <v>164</v>
      </c>
      <c r="BP9" s="928">
        <v>167</v>
      </c>
      <c r="BQ9" s="923">
        <v>190</v>
      </c>
      <c r="BR9" s="923">
        <v>199</v>
      </c>
      <c r="BS9" s="927">
        <v>180</v>
      </c>
      <c r="BT9" s="964">
        <v>178</v>
      </c>
      <c r="BU9" s="935">
        <v>147</v>
      </c>
      <c r="BV9" s="935">
        <v>142</v>
      </c>
      <c r="BW9" s="936">
        <v>182</v>
      </c>
      <c r="BX9" s="928">
        <v>169</v>
      </c>
      <c r="BY9" s="923">
        <v>169</v>
      </c>
      <c r="BZ9" s="923">
        <v>133</v>
      </c>
      <c r="CA9" s="927">
        <v>155</v>
      </c>
      <c r="CB9" s="928"/>
      <c r="CC9" s="923"/>
      <c r="CD9" s="923"/>
      <c r="CE9" s="929"/>
      <c r="CF9" s="964"/>
      <c r="CG9" s="935"/>
      <c r="CH9" s="935"/>
      <c r="CI9" s="937"/>
      <c r="CJ9" s="928"/>
      <c r="CK9" s="923"/>
      <c r="CL9" s="923"/>
      <c r="CM9" s="929"/>
      <c r="CN9" s="907">
        <v>212</v>
      </c>
      <c r="CO9" s="923">
        <v>179</v>
      </c>
      <c r="CP9" s="923">
        <v>182</v>
      </c>
      <c r="CQ9" s="929">
        <v>196</v>
      </c>
      <c r="CR9" s="928"/>
      <c r="CS9" s="923"/>
      <c r="CT9" s="923"/>
      <c r="CU9" s="927"/>
      <c r="CV9" s="928"/>
      <c r="CW9" s="923"/>
      <c r="CX9" s="923"/>
      <c r="CY9" s="929"/>
      <c r="CZ9" s="997"/>
      <c r="DA9" s="939"/>
      <c r="DB9" s="939"/>
      <c r="DC9" s="940"/>
      <c r="DD9" s="928"/>
      <c r="DE9" s="923"/>
      <c r="DF9" s="923"/>
      <c r="DG9" s="927"/>
      <c r="DH9" s="928"/>
      <c r="DI9" s="923"/>
      <c r="DJ9" s="923"/>
      <c r="DK9" s="929"/>
      <c r="DL9" s="964"/>
      <c r="DM9" s="935"/>
      <c r="DN9" s="935"/>
      <c r="DO9" s="936"/>
      <c r="DP9" s="964"/>
      <c r="DQ9" s="935"/>
      <c r="DR9" s="935"/>
      <c r="DS9" s="936"/>
      <c r="DT9" s="997"/>
      <c r="DU9" s="939"/>
      <c r="DV9" s="939"/>
      <c r="DW9" s="942"/>
      <c r="DX9" s="928"/>
      <c r="DY9" s="923"/>
      <c r="DZ9" s="923"/>
      <c r="EA9" s="927"/>
      <c r="EB9" s="888"/>
      <c r="EC9" s="889"/>
      <c r="ED9" s="889"/>
      <c r="EE9" s="891"/>
      <c r="EF9" s="928"/>
      <c r="EG9" s="923"/>
      <c r="EH9" s="923"/>
      <c r="EI9" s="927"/>
      <c r="EJ9" s="926"/>
      <c r="EK9" s="923"/>
      <c r="EL9" s="923"/>
      <c r="EM9" s="924"/>
      <c r="EN9" s="965"/>
      <c r="EO9" s="935"/>
      <c r="EP9" s="935"/>
      <c r="EQ9" s="937"/>
      <c r="ER9" s="926"/>
      <c r="ES9" s="923"/>
      <c r="ET9" s="923"/>
      <c r="EU9" s="927"/>
      <c r="EV9" s="926"/>
      <c r="EW9" s="923"/>
      <c r="EX9" s="923"/>
      <c r="EY9" s="924"/>
    </row>
    <row r="10" spans="1:155" ht="15">
      <c r="A10" s="880">
        <v>7</v>
      </c>
      <c r="B10" s="916">
        <v>4</v>
      </c>
      <c r="C10" s="916">
        <v>5</v>
      </c>
      <c r="D10" s="917">
        <f t="shared" si="0"/>
        <v>4.787878787878782</v>
      </c>
      <c r="E10" s="48">
        <f t="shared" si="1"/>
        <v>5</v>
      </c>
      <c r="F10" s="945" t="s">
        <v>130</v>
      </c>
      <c r="G10" s="883">
        <f>AVERAGE(J10:EY10)</f>
        <v>190.42424242424244</v>
      </c>
      <c r="H10" s="884">
        <f t="shared" si="2"/>
        <v>195.21212121212122</v>
      </c>
      <c r="I10" s="202">
        <f>COUNT(J10:EY10)*1</f>
        <v>66</v>
      </c>
      <c r="J10" s="918"/>
      <c r="K10" s="919"/>
      <c r="L10" s="919"/>
      <c r="M10" s="920"/>
      <c r="N10" s="918">
        <v>179</v>
      </c>
      <c r="O10" s="959"/>
      <c r="P10" s="919">
        <v>225</v>
      </c>
      <c r="Q10" s="920">
        <v>220</v>
      </c>
      <c r="R10" s="918">
        <v>170</v>
      </c>
      <c r="S10" s="919">
        <v>225</v>
      </c>
      <c r="T10" s="919">
        <v>181</v>
      </c>
      <c r="U10" s="968"/>
      <c r="V10" s="969"/>
      <c r="W10" s="970">
        <v>248</v>
      </c>
      <c r="X10" s="970">
        <v>247</v>
      </c>
      <c r="Y10" s="971">
        <v>205</v>
      </c>
      <c r="Z10" s="972">
        <v>158</v>
      </c>
      <c r="AA10" s="973"/>
      <c r="AB10" s="970">
        <v>169</v>
      </c>
      <c r="AC10" s="971">
        <v>205</v>
      </c>
      <c r="AD10" s="972">
        <v>183</v>
      </c>
      <c r="AE10" s="970">
        <v>161</v>
      </c>
      <c r="AF10" s="974">
        <v>202</v>
      </c>
      <c r="AG10" s="926">
        <v>181</v>
      </c>
      <c r="AH10" s="909">
        <v>199</v>
      </c>
      <c r="AI10" s="924">
        <v>201</v>
      </c>
      <c r="AJ10" s="922">
        <v>185</v>
      </c>
      <c r="AK10" s="923">
        <v>188</v>
      </c>
      <c r="AL10" s="923">
        <v>203</v>
      </c>
      <c r="AM10" s="975">
        <v>169</v>
      </c>
      <c r="AN10" s="922">
        <v>204</v>
      </c>
      <c r="AO10" s="908">
        <v>219</v>
      </c>
      <c r="AP10" s="909">
        <v>255</v>
      </c>
      <c r="AQ10" s="976">
        <v>180</v>
      </c>
      <c r="AR10" s="907">
        <v>178</v>
      </c>
      <c r="AS10" s="908">
        <v>219</v>
      </c>
      <c r="AT10" s="909">
        <v>206</v>
      </c>
      <c r="AU10" s="910">
        <v>168</v>
      </c>
      <c r="AV10" s="928">
        <v>164</v>
      </c>
      <c r="AW10" s="923">
        <v>176</v>
      </c>
      <c r="AX10" s="908">
        <v>153</v>
      </c>
      <c r="AY10" s="910">
        <v>175</v>
      </c>
      <c r="AZ10" s="928"/>
      <c r="BA10" s="923"/>
      <c r="BB10" s="908"/>
      <c r="BC10" s="977"/>
      <c r="BD10" s="978">
        <v>183</v>
      </c>
      <c r="BE10" s="908">
        <v>124</v>
      </c>
      <c r="BF10" s="908">
        <v>182</v>
      </c>
      <c r="BG10" s="929">
        <v>201</v>
      </c>
      <c r="BH10" s="928"/>
      <c r="BI10" s="923"/>
      <c r="BJ10" s="908"/>
      <c r="BK10" s="910"/>
      <c r="BL10" s="907">
        <v>165</v>
      </c>
      <c r="BM10" s="908">
        <v>187</v>
      </c>
      <c r="BN10" s="908">
        <v>154</v>
      </c>
      <c r="BO10" s="929">
        <v>155</v>
      </c>
      <c r="BP10" s="907">
        <v>214</v>
      </c>
      <c r="BQ10" s="908">
        <v>167</v>
      </c>
      <c r="BR10" s="908">
        <v>225</v>
      </c>
      <c r="BS10" s="927">
        <v>191</v>
      </c>
      <c r="BT10" s="948">
        <v>127</v>
      </c>
      <c r="BU10" s="950">
        <v>141</v>
      </c>
      <c r="BV10" s="950">
        <v>227</v>
      </c>
      <c r="BW10" s="936">
        <v>158</v>
      </c>
      <c r="BX10" s="907"/>
      <c r="BY10" s="908"/>
      <c r="BZ10" s="908"/>
      <c r="CA10" s="927"/>
      <c r="CB10" s="907"/>
      <c r="CC10" s="908"/>
      <c r="CD10" s="908"/>
      <c r="CE10" s="929"/>
      <c r="CF10" s="948"/>
      <c r="CG10" s="950"/>
      <c r="CH10" s="950"/>
      <c r="CI10" s="937"/>
      <c r="CJ10" s="907"/>
      <c r="CK10" s="908"/>
      <c r="CL10" s="908"/>
      <c r="CM10" s="929"/>
      <c r="CN10" s="907"/>
      <c r="CO10" s="908"/>
      <c r="CP10" s="908"/>
      <c r="CQ10" s="929"/>
      <c r="CR10" s="907"/>
      <c r="CS10" s="908"/>
      <c r="CT10" s="908"/>
      <c r="CU10" s="927"/>
      <c r="CV10" s="907"/>
      <c r="CW10" s="908"/>
      <c r="CX10" s="908"/>
      <c r="CY10" s="929"/>
      <c r="CZ10" s="938"/>
      <c r="DA10" s="952"/>
      <c r="DB10" s="952"/>
      <c r="DC10" s="940"/>
      <c r="DD10" s="907"/>
      <c r="DE10" s="908"/>
      <c r="DF10" s="908"/>
      <c r="DG10" s="927"/>
      <c r="DH10" s="907"/>
      <c r="DI10" s="908"/>
      <c r="DJ10" s="908"/>
      <c r="DK10" s="929"/>
      <c r="DL10" s="948"/>
      <c r="DM10" s="950"/>
      <c r="DN10" s="950"/>
      <c r="DO10" s="936"/>
      <c r="DP10" s="948"/>
      <c r="DQ10" s="950"/>
      <c r="DR10" s="950"/>
      <c r="DS10" s="936"/>
      <c r="DT10" s="938">
        <v>221</v>
      </c>
      <c r="DU10" s="939">
        <v>193</v>
      </c>
      <c r="DV10" s="939">
        <v>200</v>
      </c>
      <c r="DW10" s="942">
        <v>237</v>
      </c>
      <c r="DX10" s="907">
        <v>236</v>
      </c>
      <c r="DY10" s="923">
        <v>217</v>
      </c>
      <c r="DZ10" s="923">
        <v>225</v>
      </c>
      <c r="EA10" s="927">
        <v>196</v>
      </c>
      <c r="EB10" s="907">
        <v>211</v>
      </c>
      <c r="EC10" s="923">
        <v>196</v>
      </c>
      <c r="ED10" s="923">
        <v>194</v>
      </c>
      <c r="EE10" s="927">
        <v>188</v>
      </c>
      <c r="EF10" s="907"/>
      <c r="EG10" s="908"/>
      <c r="EH10" s="908"/>
      <c r="EI10" s="927"/>
      <c r="EJ10" s="922">
        <v>137</v>
      </c>
      <c r="EK10" s="923">
        <v>182</v>
      </c>
      <c r="EL10" s="923">
        <v>188</v>
      </c>
      <c r="EM10" s="924">
        <v>145</v>
      </c>
      <c r="EN10" s="943"/>
      <c r="EO10" s="950"/>
      <c r="EP10" s="950"/>
      <c r="EQ10" s="937"/>
      <c r="ER10" s="922"/>
      <c r="ES10" s="908"/>
      <c r="ET10" s="908"/>
      <c r="EU10" s="927"/>
      <c r="EV10" s="922"/>
      <c r="EW10" s="908"/>
      <c r="EX10" s="908"/>
      <c r="EY10" s="924"/>
    </row>
    <row r="11" spans="1:155" ht="15">
      <c r="A11" s="915">
        <v>8</v>
      </c>
      <c r="B11" s="916">
        <v>6</v>
      </c>
      <c r="C11" s="916">
        <v>6</v>
      </c>
      <c r="D11" s="917">
        <f t="shared" si="0"/>
        <v>12.092592592592595</v>
      </c>
      <c r="E11" s="48">
        <f t="shared" si="1"/>
        <v>12</v>
      </c>
      <c r="F11" s="782" t="s">
        <v>128</v>
      </c>
      <c r="G11" s="883">
        <f>AVERAGE(J11:EY11)</f>
        <v>175.8148148148148</v>
      </c>
      <c r="H11" s="884">
        <f t="shared" si="2"/>
        <v>187.9074074074074</v>
      </c>
      <c r="I11" s="202">
        <f>COUNT(J11:EY11)*1</f>
        <v>27</v>
      </c>
      <c r="J11" s="918"/>
      <c r="K11" s="919"/>
      <c r="L11" s="919"/>
      <c r="M11" s="920"/>
      <c r="N11" s="918"/>
      <c r="O11" s="919"/>
      <c r="P11" s="919"/>
      <c r="Q11" s="920"/>
      <c r="R11" s="918">
        <v>168</v>
      </c>
      <c r="S11" s="919">
        <v>167</v>
      </c>
      <c r="T11" s="959"/>
      <c r="U11" s="920">
        <v>160</v>
      </c>
      <c r="V11" s="907"/>
      <c r="W11" s="908"/>
      <c r="X11" s="908"/>
      <c r="Y11" s="910"/>
      <c r="Z11" s="895"/>
      <c r="AA11" s="896"/>
      <c r="AB11" s="896"/>
      <c r="AC11" s="897"/>
      <c r="AD11" s="907"/>
      <c r="AE11" s="908"/>
      <c r="AF11" s="912"/>
      <c r="AG11" s="922"/>
      <c r="AH11" s="908"/>
      <c r="AI11" s="954"/>
      <c r="AJ11" s="1155"/>
      <c r="AK11" s="1156"/>
      <c r="AL11" s="1156"/>
      <c r="AM11" s="1160"/>
      <c r="AN11" s="922"/>
      <c r="AO11" s="908"/>
      <c r="AP11" s="908"/>
      <c r="AQ11" s="912"/>
      <c r="AR11" s="907"/>
      <c r="AS11" s="908"/>
      <c r="AT11" s="908"/>
      <c r="AU11" s="910"/>
      <c r="AV11" s="907"/>
      <c r="AW11" s="908"/>
      <c r="AX11" s="908"/>
      <c r="AY11" s="910"/>
      <c r="AZ11" s="907"/>
      <c r="BA11" s="908"/>
      <c r="BB11" s="908"/>
      <c r="BC11" s="977"/>
      <c r="BD11" s="947">
        <v>175</v>
      </c>
      <c r="BE11" s="923">
        <v>182</v>
      </c>
      <c r="BF11" s="923">
        <v>183</v>
      </c>
      <c r="BG11" s="929">
        <v>161</v>
      </c>
      <c r="BH11" s="907"/>
      <c r="BI11" s="908"/>
      <c r="BJ11" s="908"/>
      <c r="BK11" s="910"/>
      <c r="BL11" s="928">
        <v>190</v>
      </c>
      <c r="BM11" s="923">
        <v>170</v>
      </c>
      <c r="BN11" s="923">
        <v>158</v>
      </c>
      <c r="BO11" s="929">
        <v>170</v>
      </c>
      <c r="BP11" s="928"/>
      <c r="BQ11" s="923"/>
      <c r="BR11" s="923"/>
      <c r="BS11" s="927"/>
      <c r="BT11" s="964">
        <v>173</v>
      </c>
      <c r="BU11" s="935">
        <v>163</v>
      </c>
      <c r="BV11" s="935">
        <v>179</v>
      </c>
      <c r="BW11" s="936">
        <v>170</v>
      </c>
      <c r="BX11" s="928"/>
      <c r="BY11" s="923"/>
      <c r="BZ11" s="923"/>
      <c r="CA11" s="927"/>
      <c r="CB11" s="928"/>
      <c r="CC11" s="923"/>
      <c r="CD11" s="923"/>
      <c r="CE11" s="929"/>
      <c r="CF11" s="964"/>
      <c r="CG11" s="935"/>
      <c r="CH11" s="935"/>
      <c r="CI11" s="937"/>
      <c r="CJ11" s="928"/>
      <c r="CK11" s="923"/>
      <c r="CL11" s="923"/>
      <c r="CM11" s="929"/>
      <c r="CN11" s="956">
        <v>203</v>
      </c>
      <c r="CO11" s="923">
        <v>224</v>
      </c>
      <c r="CP11" s="923">
        <v>179</v>
      </c>
      <c r="CQ11" s="929">
        <v>182</v>
      </c>
      <c r="CR11" s="907"/>
      <c r="CS11" s="923"/>
      <c r="CT11" s="923"/>
      <c r="CU11" s="927"/>
      <c r="CV11" s="928"/>
      <c r="CW11" s="923"/>
      <c r="CX11" s="923"/>
      <c r="CY11" s="929"/>
      <c r="CZ11" s="997"/>
      <c r="DA11" s="939"/>
      <c r="DB11" s="939"/>
      <c r="DC11" s="940"/>
      <c r="DD11" s="907">
        <v>195</v>
      </c>
      <c r="DE11" s="923">
        <v>185</v>
      </c>
      <c r="DF11" s="923">
        <v>190</v>
      </c>
      <c r="DG11" s="927">
        <v>182</v>
      </c>
      <c r="DH11" s="928"/>
      <c r="DI11" s="923"/>
      <c r="DJ11" s="923"/>
      <c r="DK11" s="929"/>
      <c r="DL11" s="948">
        <v>159</v>
      </c>
      <c r="DM11" s="935">
        <v>155</v>
      </c>
      <c r="DN11" s="935">
        <v>178</v>
      </c>
      <c r="DO11" s="936">
        <v>146</v>
      </c>
      <c r="DP11" s="964"/>
      <c r="DQ11" s="935"/>
      <c r="DR11" s="935"/>
      <c r="DS11" s="936"/>
      <c r="DT11" s="997"/>
      <c r="DU11" s="939"/>
      <c r="DV11" s="939"/>
      <c r="DW11" s="942"/>
      <c r="DX11" s="928"/>
      <c r="DY11" s="923"/>
      <c r="DZ11" s="923"/>
      <c r="EA11" s="927"/>
      <c r="EB11" s="888"/>
      <c r="EC11" s="889"/>
      <c r="ED11" s="889"/>
      <c r="EE11" s="891"/>
      <c r="EF11" s="928"/>
      <c r="EG11" s="923"/>
      <c r="EH11" s="923"/>
      <c r="EI11" s="927"/>
      <c r="EJ11" s="926"/>
      <c r="EK11" s="923"/>
      <c r="EL11" s="923"/>
      <c r="EM11" s="924"/>
      <c r="EN11" s="965"/>
      <c r="EO11" s="935"/>
      <c r="EP11" s="935"/>
      <c r="EQ11" s="937"/>
      <c r="ER11" s="926"/>
      <c r="ES11" s="923"/>
      <c r="ET11" s="923"/>
      <c r="EU11" s="927"/>
      <c r="EV11" s="926"/>
      <c r="EW11" s="923"/>
      <c r="EX11" s="923"/>
      <c r="EY11" s="924"/>
    </row>
    <row r="12" spans="1:155" ht="15">
      <c r="A12" s="915">
        <v>9</v>
      </c>
      <c r="B12" s="916">
        <v>8</v>
      </c>
      <c r="C12" s="916">
        <v>8</v>
      </c>
      <c r="D12" s="917">
        <f t="shared" si="0"/>
        <v>16.008403361344534</v>
      </c>
      <c r="E12" s="48">
        <f t="shared" si="1"/>
        <v>16</v>
      </c>
      <c r="F12" s="44" t="s">
        <v>17</v>
      </c>
      <c r="G12" s="883">
        <f>AVERAGE(J12:EY12)</f>
        <v>167.98319327731093</v>
      </c>
      <c r="H12" s="884">
        <f t="shared" si="2"/>
        <v>183.99159663865547</v>
      </c>
      <c r="I12" s="202">
        <f>COUNT(J12:EY12)*1</f>
        <v>119</v>
      </c>
      <c r="J12" s="918"/>
      <c r="K12" s="919"/>
      <c r="L12" s="919"/>
      <c r="M12" s="920"/>
      <c r="N12" s="918">
        <v>143</v>
      </c>
      <c r="O12" s="919">
        <v>194</v>
      </c>
      <c r="P12" s="919">
        <v>140</v>
      </c>
      <c r="Q12" s="968"/>
      <c r="R12" s="960"/>
      <c r="S12" s="919">
        <v>194</v>
      </c>
      <c r="T12" s="919">
        <v>178</v>
      </c>
      <c r="U12" s="920">
        <v>154</v>
      </c>
      <c r="V12" s="928">
        <v>161</v>
      </c>
      <c r="W12" s="980"/>
      <c r="X12" s="923">
        <v>171</v>
      </c>
      <c r="Y12" s="929">
        <v>170</v>
      </c>
      <c r="Z12" s="928"/>
      <c r="AA12" s="923"/>
      <c r="AB12" s="923"/>
      <c r="AC12" s="929"/>
      <c r="AD12" s="928">
        <v>189</v>
      </c>
      <c r="AE12" s="923">
        <v>169</v>
      </c>
      <c r="AF12" s="927">
        <v>138</v>
      </c>
      <c r="AG12" s="922">
        <v>163</v>
      </c>
      <c r="AH12" s="908">
        <v>140</v>
      </c>
      <c r="AI12" s="954">
        <v>155</v>
      </c>
      <c r="AJ12" s="922">
        <v>147</v>
      </c>
      <c r="AK12" s="923">
        <v>160</v>
      </c>
      <c r="AL12" s="923">
        <v>156</v>
      </c>
      <c r="AM12" s="924">
        <v>176</v>
      </c>
      <c r="AN12" s="922">
        <v>170</v>
      </c>
      <c r="AO12" s="909">
        <v>166</v>
      </c>
      <c r="AP12" s="908">
        <v>193</v>
      </c>
      <c r="AQ12" s="912">
        <v>166</v>
      </c>
      <c r="AR12" s="907">
        <v>190</v>
      </c>
      <c r="AS12" s="909">
        <v>123</v>
      </c>
      <c r="AT12" s="908">
        <v>143</v>
      </c>
      <c r="AU12" s="910">
        <v>136</v>
      </c>
      <c r="AV12" s="928">
        <v>129</v>
      </c>
      <c r="AW12" s="909">
        <v>122</v>
      </c>
      <c r="AX12" s="923">
        <v>165</v>
      </c>
      <c r="AY12" s="929">
        <v>146</v>
      </c>
      <c r="AZ12" s="907">
        <v>137</v>
      </c>
      <c r="BA12" s="908">
        <v>139</v>
      </c>
      <c r="BB12" s="908">
        <v>140</v>
      </c>
      <c r="BC12" s="932">
        <v>146</v>
      </c>
      <c r="BD12" s="933">
        <v>202</v>
      </c>
      <c r="BE12" s="923">
        <v>155</v>
      </c>
      <c r="BF12" s="908">
        <v>187</v>
      </c>
      <c r="BG12" s="910">
        <v>205</v>
      </c>
      <c r="BH12" s="907">
        <v>189</v>
      </c>
      <c r="BI12" s="908">
        <v>146</v>
      </c>
      <c r="BJ12" s="908">
        <v>160</v>
      </c>
      <c r="BK12" s="929">
        <v>147</v>
      </c>
      <c r="BL12" s="930">
        <v>159</v>
      </c>
      <c r="BM12" s="923">
        <v>181</v>
      </c>
      <c r="BN12" s="908">
        <v>168</v>
      </c>
      <c r="BO12" s="910">
        <v>163</v>
      </c>
      <c r="BP12" s="928">
        <v>154</v>
      </c>
      <c r="BQ12" s="923">
        <v>182</v>
      </c>
      <c r="BR12" s="923">
        <v>209</v>
      </c>
      <c r="BS12" s="927">
        <v>184</v>
      </c>
      <c r="BT12" s="934">
        <v>148</v>
      </c>
      <c r="BU12" s="935">
        <v>156</v>
      </c>
      <c r="BV12" s="950">
        <v>168</v>
      </c>
      <c r="BW12" s="989">
        <v>127</v>
      </c>
      <c r="BX12" s="907">
        <v>193</v>
      </c>
      <c r="BY12" s="908">
        <v>167</v>
      </c>
      <c r="BZ12" s="908">
        <v>181</v>
      </c>
      <c r="CA12" s="927">
        <v>201</v>
      </c>
      <c r="CB12" s="928">
        <v>173</v>
      </c>
      <c r="CC12" s="923">
        <v>127</v>
      </c>
      <c r="CD12" s="923">
        <v>139</v>
      </c>
      <c r="CE12" s="929">
        <v>159</v>
      </c>
      <c r="CF12" s="948">
        <v>188</v>
      </c>
      <c r="CG12" s="935">
        <v>202</v>
      </c>
      <c r="CH12" s="935">
        <v>153</v>
      </c>
      <c r="CI12" s="937">
        <v>181</v>
      </c>
      <c r="CJ12" s="907">
        <v>161</v>
      </c>
      <c r="CK12" s="923">
        <v>164</v>
      </c>
      <c r="CL12" s="923">
        <v>189</v>
      </c>
      <c r="CM12" s="929">
        <v>166</v>
      </c>
      <c r="CN12" s="907">
        <v>165</v>
      </c>
      <c r="CO12" s="923">
        <v>139</v>
      </c>
      <c r="CP12" s="923">
        <v>169</v>
      </c>
      <c r="CQ12" s="929">
        <v>184</v>
      </c>
      <c r="CR12" s="896">
        <v>192</v>
      </c>
      <c r="CS12" s="889">
        <v>210</v>
      </c>
      <c r="CT12" s="889">
        <v>211</v>
      </c>
      <c r="CU12" s="963">
        <v>183</v>
      </c>
      <c r="CV12" s="907"/>
      <c r="CW12" s="908"/>
      <c r="CX12" s="908"/>
      <c r="CY12" s="929"/>
      <c r="CZ12" s="997">
        <v>194</v>
      </c>
      <c r="DA12" s="939">
        <v>161</v>
      </c>
      <c r="DB12" s="939">
        <v>210</v>
      </c>
      <c r="DC12" s="940">
        <v>175</v>
      </c>
      <c r="DD12" s="907"/>
      <c r="DE12" s="908"/>
      <c r="DF12" s="908"/>
      <c r="DG12" s="927"/>
      <c r="DH12" s="928">
        <v>196</v>
      </c>
      <c r="DI12" s="923">
        <v>168</v>
      </c>
      <c r="DJ12" s="923">
        <v>167</v>
      </c>
      <c r="DK12" s="929">
        <v>232</v>
      </c>
      <c r="DL12" s="948"/>
      <c r="DM12" s="950"/>
      <c r="DN12" s="950"/>
      <c r="DO12" s="936"/>
      <c r="DP12" s="948">
        <v>160</v>
      </c>
      <c r="DQ12" s="935">
        <v>168</v>
      </c>
      <c r="DR12" s="1006">
        <v>187</v>
      </c>
      <c r="DS12" s="936">
        <v>174</v>
      </c>
      <c r="DT12" s="938">
        <v>141</v>
      </c>
      <c r="DU12" s="939">
        <v>191</v>
      </c>
      <c r="DV12" s="939">
        <v>149</v>
      </c>
      <c r="DW12" s="942">
        <v>173</v>
      </c>
      <c r="DX12" s="907">
        <v>134</v>
      </c>
      <c r="DY12" s="923">
        <v>146</v>
      </c>
      <c r="DZ12" s="923">
        <v>171</v>
      </c>
      <c r="EA12" s="927">
        <v>243</v>
      </c>
      <c r="EB12" s="907">
        <v>233</v>
      </c>
      <c r="EC12" s="923">
        <v>176</v>
      </c>
      <c r="ED12" s="923">
        <v>210</v>
      </c>
      <c r="EE12" s="927">
        <v>185</v>
      </c>
      <c r="EF12" s="907">
        <v>111</v>
      </c>
      <c r="EG12" s="923">
        <v>129</v>
      </c>
      <c r="EH12" s="923">
        <v>153</v>
      </c>
      <c r="EI12" s="927">
        <v>198</v>
      </c>
      <c r="EJ12" s="922"/>
      <c r="EK12" s="908"/>
      <c r="EL12" s="908"/>
      <c r="EM12" s="924"/>
      <c r="EN12" s="943">
        <v>129</v>
      </c>
      <c r="EO12" s="935">
        <v>144</v>
      </c>
      <c r="EP12" s="935">
        <v>160</v>
      </c>
      <c r="EQ12" s="937">
        <v>170</v>
      </c>
      <c r="ER12" s="922">
        <v>181</v>
      </c>
      <c r="ES12" s="923">
        <v>166</v>
      </c>
      <c r="ET12" s="923">
        <v>164</v>
      </c>
      <c r="EU12" s="927">
        <v>186</v>
      </c>
      <c r="EV12" s="922">
        <v>156</v>
      </c>
      <c r="EW12" s="923">
        <v>144</v>
      </c>
      <c r="EX12" s="923">
        <v>200</v>
      </c>
      <c r="EY12" s="924">
        <v>159</v>
      </c>
    </row>
    <row r="13" spans="1:155" ht="15">
      <c r="A13" s="880">
        <v>10</v>
      </c>
      <c r="B13" s="916">
        <v>5</v>
      </c>
      <c r="C13" s="916">
        <v>7</v>
      </c>
      <c r="D13" s="917">
        <f t="shared" si="0"/>
        <v>17.68442622950819</v>
      </c>
      <c r="E13" s="48">
        <f t="shared" si="1"/>
        <v>18</v>
      </c>
      <c r="F13" s="44" t="s">
        <v>49</v>
      </c>
      <c r="G13" s="883">
        <f>AVERAGE(J13:EY13)</f>
        <v>164.63114754098362</v>
      </c>
      <c r="H13" s="884">
        <f t="shared" si="2"/>
        <v>182.31557377049182</v>
      </c>
      <c r="I13" s="202">
        <f>COUNT(J13:EY13)*1</f>
        <v>122</v>
      </c>
      <c r="J13" s="960"/>
      <c r="K13" s="919">
        <v>146</v>
      </c>
      <c r="L13" s="909">
        <v>191</v>
      </c>
      <c r="M13" s="920">
        <v>173</v>
      </c>
      <c r="N13" s="918">
        <v>180</v>
      </c>
      <c r="O13" s="919">
        <v>158</v>
      </c>
      <c r="P13" s="959"/>
      <c r="Q13" s="920">
        <v>148</v>
      </c>
      <c r="R13" s="918">
        <v>182</v>
      </c>
      <c r="S13" s="959"/>
      <c r="T13" s="919">
        <v>166</v>
      </c>
      <c r="U13" s="920">
        <v>158</v>
      </c>
      <c r="V13" s="928"/>
      <c r="W13" s="923"/>
      <c r="X13" s="923"/>
      <c r="Y13" s="929"/>
      <c r="Z13" s="928">
        <v>150</v>
      </c>
      <c r="AA13" s="931">
        <v>204</v>
      </c>
      <c r="AB13" s="980"/>
      <c r="AC13" s="929">
        <v>187</v>
      </c>
      <c r="AD13" s="928">
        <v>149</v>
      </c>
      <c r="AE13" s="923">
        <v>149</v>
      </c>
      <c r="AF13" s="927">
        <v>152</v>
      </c>
      <c r="AG13" s="926">
        <v>162</v>
      </c>
      <c r="AH13" s="923">
        <v>156</v>
      </c>
      <c r="AI13" s="954">
        <v>141</v>
      </c>
      <c r="AJ13" s="957">
        <v>159</v>
      </c>
      <c r="AK13" s="947">
        <v>167</v>
      </c>
      <c r="AL13" s="908">
        <v>135</v>
      </c>
      <c r="AM13" s="954">
        <v>183</v>
      </c>
      <c r="AN13" s="926">
        <v>154</v>
      </c>
      <c r="AO13" s="909">
        <v>153</v>
      </c>
      <c r="AP13" s="923">
        <v>145</v>
      </c>
      <c r="AQ13" s="927">
        <v>166</v>
      </c>
      <c r="AR13" s="907">
        <v>145</v>
      </c>
      <c r="AS13" s="923">
        <v>139</v>
      </c>
      <c r="AT13" s="923">
        <v>174</v>
      </c>
      <c r="AU13" s="929">
        <v>134</v>
      </c>
      <c r="AV13" s="907">
        <v>151</v>
      </c>
      <c r="AW13" s="923">
        <v>160</v>
      </c>
      <c r="AX13" s="923">
        <v>157</v>
      </c>
      <c r="AY13" s="929">
        <v>133</v>
      </c>
      <c r="AZ13" s="907"/>
      <c r="BA13" s="923"/>
      <c r="BB13" s="923"/>
      <c r="BC13" s="932"/>
      <c r="BD13" s="933">
        <v>105</v>
      </c>
      <c r="BE13" s="923">
        <v>175</v>
      </c>
      <c r="BF13" s="923">
        <v>160</v>
      </c>
      <c r="BG13" s="929">
        <v>114</v>
      </c>
      <c r="BH13" s="928">
        <v>161</v>
      </c>
      <c r="BI13" s="923">
        <v>206</v>
      </c>
      <c r="BJ13" s="923">
        <v>164</v>
      </c>
      <c r="BK13" s="929">
        <v>153</v>
      </c>
      <c r="BL13" s="930">
        <v>177</v>
      </c>
      <c r="BM13" s="923">
        <v>152</v>
      </c>
      <c r="BN13" s="923">
        <v>176</v>
      </c>
      <c r="BO13" s="929">
        <v>164</v>
      </c>
      <c r="BP13" s="930">
        <v>142</v>
      </c>
      <c r="BQ13" s="923">
        <v>147</v>
      </c>
      <c r="BR13" s="908">
        <v>187</v>
      </c>
      <c r="BS13" s="912">
        <v>144</v>
      </c>
      <c r="BT13" s="934">
        <v>166</v>
      </c>
      <c r="BU13" s="935">
        <v>178</v>
      </c>
      <c r="BV13" s="935">
        <v>157</v>
      </c>
      <c r="BW13" s="936">
        <v>162</v>
      </c>
      <c r="BX13" s="928">
        <v>160</v>
      </c>
      <c r="BY13" s="923">
        <v>145</v>
      </c>
      <c r="BZ13" s="923">
        <v>158</v>
      </c>
      <c r="CA13" s="927">
        <v>147</v>
      </c>
      <c r="CB13" s="930">
        <v>142</v>
      </c>
      <c r="CC13" s="923">
        <v>150</v>
      </c>
      <c r="CD13" s="908">
        <v>132</v>
      </c>
      <c r="CE13" s="910">
        <v>139</v>
      </c>
      <c r="CF13" s="948">
        <v>183</v>
      </c>
      <c r="CG13" s="951">
        <v>146</v>
      </c>
      <c r="CH13" s="935">
        <v>185</v>
      </c>
      <c r="CI13" s="937">
        <v>180</v>
      </c>
      <c r="CJ13" s="956">
        <v>178</v>
      </c>
      <c r="CK13" s="923">
        <v>204</v>
      </c>
      <c r="CL13" s="923">
        <v>172</v>
      </c>
      <c r="CM13" s="929">
        <v>200</v>
      </c>
      <c r="CN13" s="907">
        <v>199</v>
      </c>
      <c r="CO13" s="923">
        <v>208</v>
      </c>
      <c r="CP13" s="923">
        <v>187</v>
      </c>
      <c r="CQ13" s="1004">
        <v>159</v>
      </c>
      <c r="CR13" s="896">
        <v>161</v>
      </c>
      <c r="CS13" s="889">
        <v>189</v>
      </c>
      <c r="CT13" s="889">
        <v>191</v>
      </c>
      <c r="CU13" s="891">
        <v>156</v>
      </c>
      <c r="CV13" s="907">
        <v>166</v>
      </c>
      <c r="CW13" s="923">
        <v>128</v>
      </c>
      <c r="CX13" s="923">
        <v>169</v>
      </c>
      <c r="CY13" s="929">
        <v>165</v>
      </c>
      <c r="CZ13" s="997"/>
      <c r="DA13" s="939"/>
      <c r="DB13" s="939"/>
      <c r="DC13" s="940"/>
      <c r="DD13" s="888"/>
      <c r="DE13" s="889"/>
      <c r="DF13" s="889"/>
      <c r="DG13" s="891"/>
      <c r="DH13" s="907">
        <v>173</v>
      </c>
      <c r="DI13" s="923">
        <v>170</v>
      </c>
      <c r="DJ13" s="923">
        <v>189</v>
      </c>
      <c r="DK13" s="929">
        <v>147</v>
      </c>
      <c r="DL13" s="948">
        <v>211</v>
      </c>
      <c r="DM13" s="935">
        <v>162</v>
      </c>
      <c r="DN13" s="935">
        <v>192</v>
      </c>
      <c r="DO13" s="936">
        <v>186</v>
      </c>
      <c r="DP13" s="948">
        <v>176</v>
      </c>
      <c r="DQ13" s="935">
        <v>188</v>
      </c>
      <c r="DR13" s="935">
        <v>171</v>
      </c>
      <c r="DS13" s="936">
        <v>160</v>
      </c>
      <c r="DT13" s="938">
        <v>145</v>
      </c>
      <c r="DU13" s="939">
        <v>178</v>
      </c>
      <c r="DV13" s="939">
        <v>149</v>
      </c>
      <c r="DW13" s="942">
        <v>166</v>
      </c>
      <c r="DX13" s="907">
        <v>157</v>
      </c>
      <c r="DY13" s="923">
        <v>173</v>
      </c>
      <c r="DZ13" s="923">
        <v>156</v>
      </c>
      <c r="EA13" s="927">
        <v>164</v>
      </c>
      <c r="EB13" s="895">
        <v>145</v>
      </c>
      <c r="EC13" s="889">
        <v>155</v>
      </c>
      <c r="ED13" s="889">
        <v>149</v>
      </c>
      <c r="EE13" s="891">
        <v>164</v>
      </c>
      <c r="EF13" s="907">
        <v>207</v>
      </c>
      <c r="EG13" s="923">
        <v>135</v>
      </c>
      <c r="EH13" s="923">
        <v>176</v>
      </c>
      <c r="EI13" s="927">
        <v>185</v>
      </c>
      <c r="EJ13" s="922">
        <v>172</v>
      </c>
      <c r="EK13" s="923">
        <v>215</v>
      </c>
      <c r="EL13" s="923">
        <v>202</v>
      </c>
      <c r="EM13" s="924">
        <v>151</v>
      </c>
      <c r="EN13" s="943">
        <v>184</v>
      </c>
      <c r="EO13" s="935">
        <v>160</v>
      </c>
      <c r="EP13" s="935">
        <v>167</v>
      </c>
      <c r="EQ13" s="937">
        <v>170</v>
      </c>
      <c r="ER13" s="922">
        <v>143</v>
      </c>
      <c r="ES13" s="923">
        <v>155</v>
      </c>
      <c r="ET13" s="923">
        <v>200</v>
      </c>
      <c r="EU13" s="927">
        <v>141</v>
      </c>
      <c r="EV13" s="926"/>
      <c r="EW13" s="923"/>
      <c r="EX13" s="923"/>
      <c r="EY13" s="924"/>
    </row>
    <row r="14" spans="1:155" ht="15">
      <c r="A14" s="915">
        <v>11</v>
      </c>
      <c r="B14" s="916">
        <v>8</v>
      </c>
      <c r="C14" s="916">
        <v>8</v>
      </c>
      <c r="D14" s="917">
        <f t="shared" si="0"/>
        <v>8.775641025641022</v>
      </c>
      <c r="E14" s="48">
        <f t="shared" si="1"/>
        <v>9</v>
      </c>
      <c r="F14" s="44" t="s">
        <v>106</v>
      </c>
      <c r="G14" s="883">
        <f>AVERAGE(J14:EY14)</f>
        <v>182.44871794871796</v>
      </c>
      <c r="H14" s="884">
        <f t="shared" si="2"/>
        <v>191.22435897435898</v>
      </c>
      <c r="I14" s="202">
        <f>COUNT(J14:EY14)*1</f>
        <v>78</v>
      </c>
      <c r="J14" s="918"/>
      <c r="K14" s="919"/>
      <c r="L14" s="919"/>
      <c r="M14" s="920"/>
      <c r="N14" s="918"/>
      <c r="O14" s="919"/>
      <c r="P14" s="919"/>
      <c r="Q14" s="920"/>
      <c r="R14" s="918"/>
      <c r="S14" s="919"/>
      <c r="T14" s="919"/>
      <c r="U14" s="920"/>
      <c r="V14" s="928">
        <v>202</v>
      </c>
      <c r="W14" s="923">
        <v>233</v>
      </c>
      <c r="X14" s="980"/>
      <c r="Y14" s="929">
        <v>208</v>
      </c>
      <c r="Z14" s="928"/>
      <c r="AA14" s="923"/>
      <c r="AB14" s="923"/>
      <c r="AC14" s="929"/>
      <c r="AD14" s="928"/>
      <c r="AE14" s="923"/>
      <c r="AF14" s="927"/>
      <c r="AG14" s="926">
        <v>175</v>
      </c>
      <c r="AH14" s="923">
        <v>168</v>
      </c>
      <c r="AI14" s="924">
        <v>150</v>
      </c>
      <c r="AJ14" s="926"/>
      <c r="AK14" s="923"/>
      <c r="AL14" s="923"/>
      <c r="AM14" s="924"/>
      <c r="AN14" s="926"/>
      <c r="AO14" s="923"/>
      <c r="AP14" s="923"/>
      <c r="AQ14" s="927"/>
      <c r="AR14" s="928"/>
      <c r="AS14" s="923"/>
      <c r="AT14" s="923"/>
      <c r="AU14" s="929"/>
      <c r="AV14" s="928">
        <v>119</v>
      </c>
      <c r="AW14" s="923">
        <v>132</v>
      </c>
      <c r="AX14" s="923">
        <v>191</v>
      </c>
      <c r="AY14" s="929">
        <v>145</v>
      </c>
      <c r="AZ14" s="928"/>
      <c r="BA14" s="923"/>
      <c r="BB14" s="923"/>
      <c r="BC14" s="932"/>
      <c r="BD14" s="947"/>
      <c r="BE14" s="923"/>
      <c r="BF14" s="923"/>
      <c r="BG14" s="929"/>
      <c r="BH14" s="907">
        <v>170</v>
      </c>
      <c r="BI14" s="923">
        <v>176</v>
      </c>
      <c r="BJ14" s="908">
        <v>197</v>
      </c>
      <c r="BK14" s="910">
        <v>200</v>
      </c>
      <c r="BL14" s="907">
        <v>161</v>
      </c>
      <c r="BM14" s="909">
        <v>179</v>
      </c>
      <c r="BN14" s="909">
        <v>175</v>
      </c>
      <c r="BO14" s="921">
        <v>163</v>
      </c>
      <c r="BP14" s="930">
        <v>166</v>
      </c>
      <c r="BQ14" s="923">
        <v>139</v>
      </c>
      <c r="BR14" s="923">
        <v>111</v>
      </c>
      <c r="BS14" s="927">
        <v>149</v>
      </c>
      <c r="BT14" s="934"/>
      <c r="BU14" s="949"/>
      <c r="BV14" s="949"/>
      <c r="BW14" s="981"/>
      <c r="BX14" s="930">
        <v>191</v>
      </c>
      <c r="BY14" s="908">
        <v>222</v>
      </c>
      <c r="BZ14" s="908">
        <v>182</v>
      </c>
      <c r="CA14" s="912">
        <v>190</v>
      </c>
      <c r="CB14" s="930">
        <v>175</v>
      </c>
      <c r="CC14" s="923">
        <v>169</v>
      </c>
      <c r="CD14" s="923">
        <v>148</v>
      </c>
      <c r="CE14" s="929">
        <v>132</v>
      </c>
      <c r="CF14" s="934"/>
      <c r="CG14" s="950"/>
      <c r="CH14" s="950"/>
      <c r="CI14" s="955"/>
      <c r="CJ14" s="907">
        <v>187</v>
      </c>
      <c r="CK14" s="923">
        <v>161</v>
      </c>
      <c r="CL14" s="923">
        <v>203</v>
      </c>
      <c r="CM14" s="929">
        <v>195</v>
      </c>
      <c r="CN14" s="907">
        <v>178</v>
      </c>
      <c r="CO14" s="923">
        <v>156</v>
      </c>
      <c r="CP14" s="923">
        <v>179</v>
      </c>
      <c r="CQ14" s="929">
        <v>186</v>
      </c>
      <c r="CR14" s="886"/>
      <c r="CS14" s="896"/>
      <c r="CT14" s="896"/>
      <c r="CU14" s="900"/>
      <c r="CV14" s="907">
        <v>253</v>
      </c>
      <c r="CW14" s="923">
        <v>169</v>
      </c>
      <c r="CX14" s="923">
        <v>137</v>
      </c>
      <c r="CY14" s="929">
        <v>190</v>
      </c>
      <c r="CZ14" s="938">
        <v>161</v>
      </c>
      <c r="DA14" s="939">
        <v>155</v>
      </c>
      <c r="DB14" s="939">
        <v>165</v>
      </c>
      <c r="DC14" s="940">
        <v>158</v>
      </c>
      <c r="DD14" s="907">
        <v>224</v>
      </c>
      <c r="DE14" s="923">
        <v>211</v>
      </c>
      <c r="DF14" s="923">
        <v>171</v>
      </c>
      <c r="DG14" s="927">
        <v>236</v>
      </c>
      <c r="DH14" s="907">
        <v>181</v>
      </c>
      <c r="DI14" s="923">
        <v>159</v>
      </c>
      <c r="DJ14" s="923">
        <v>230</v>
      </c>
      <c r="DK14" s="929">
        <v>212</v>
      </c>
      <c r="DL14" s="948">
        <v>177</v>
      </c>
      <c r="DM14" s="935">
        <v>190</v>
      </c>
      <c r="DN14" s="935">
        <v>142</v>
      </c>
      <c r="DO14" s="936">
        <v>172</v>
      </c>
      <c r="DP14" s="948">
        <v>163</v>
      </c>
      <c r="DQ14" s="935">
        <v>181</v>
      </c>
      <c r="DR14" s="935">
        <v>181</v>
      </c>
      <c r="DS14" s="936">
        <v>169</v>
      </c>
      <c r="DT14" s="938">
        <v>185</v>
      </c>
      <c r="DU14" s="939">
        <v>224</v>
      </c>
      <c r="DV14" s="939">
        <v>208</v>
      </c>
      <c r="DW14" s="942">
        <v>244</v>
      </c>
      <c r="DX14" s="907">
        <v>205</v>
      </c>
      <c r="DY14" s="923">
        <v>210</v>
      </c>
      <c r="DZ14" s="923">
        <v>200</v>
      </c>
      <c r="EA14" s="927">
        <v>225</v>
      </c>
      <c r="EB14" s="907"/>
      <c r="EC14" s="923"/>
      <c r="ED14" s="923"/>
      <c r="EE14" s="927"/>
      <c r="EF14" s="907"/>
      <c r="EG14" s="923"/>
      <c r="EH14" s="923"/>
      <c r="EI14" s="927"/>
      <c r="EJ14" s="922"/>
      <c r="EK14" s="923"/>
      <c r="EL14" s="923"/>
      <c r="EM14" s="924"/>
      <c r="EN14" s="943"/>
      <c r="EO14" s="935"/>
      <c r="EP14" s="935"/>
      <c r="EQ14" s="937"/>
      <c r="ER14" s="922">
        <v>165</v>
      </c>
      <c r="ES14" s="923">
        <v>171</v>
      </c>
      <c r="ET14" s="923">
        <v>225</v>
      </c>
      <c r="EU14" s="927">
        <v>183</v>
      </c>
      <c r="EV14" s="922">
        <v>215</v>
      </c>
      <c r="EW14" s="923">
        <v>223</v>
      </c>
      <c r="EX14" s="923">
        <v>189</v>
      </c>
      <c r="EY14" s="924">
        <v>209</v>
      </c>
    </row>
    <row r="15" spans="1:155" ht="15">
      <c r="A15" s="915">
        <v>12</v>
      </c>
      <c r="B15" s="916">
        <v>10</v>
      </c>
      <c r="C15" s="916">
        <v>10</v>
      </c>
      <c r="D15" s="917">
        <f t="shared" si="0"/>
        <v>15.216101694915253</v>
      </c>
      <c r="E15" s="48">
        <f t="shared" si="1"/>
        <v>15</v>
      </c>
      <c r="F15" s="44" t="s">
        <v>81</v>
      </c>
      <c r="G15" s="883">
        <f>AVERAGE(J15:EY15)</f>
        <v>169.5677966101695</v>
      </c>
      <c r="H15" s="884">
        <f t="shared" si="2"/>
        <v>184.78389830508473</v>
      </c>
      <c r="I15" s="202">
        <f>COUNT(J15:EY15)*1</f>
        <v>118</v>
      </c>
      <c r="J15" s="992"/>
      <c r="K15" s="1001"/>
      <c r="L15" s="1001"/>
      <c r="M15" s="1002"/>
      <c r="N15" s="992"/>
      <c r="O15" s="1001"/>
      <c r="P15" s="1001"/>
      <c r="Q15" s="1002"/>
      <c r="R15" s="992"/>
      <c r="S15" s="1001"/>
      <c r="T15" s="1001"/>
      <c r="U15" s="1002"/>
      <c r="V15" s="992"/>
      <c r="W15" s="1001"/>
      <c r="X15" s="1001"/>
      <c r="Y15" s="1002"/>
      <c r="Z15" s="907"/>
      <c r="AA15" s="923"/>
      <c r="AB15" s="923"/>
      <c r="AC15" s="929"/>
      <c r="AD15" s="907">
        <v>170</v>
      </c>
      <c r="AE15" s="908">
        <v>148</v>
      </c>
      <c r="AF15" s="912">
        <v>177</v>
      </c>
      <c r="AG15" s="922">
        <v>212</v>
      </c>
      <c r="AH15" s="908">
        <v>165</v>
      </c>
      <c r="AI15" s="924">
        <v>193</v>
      </c>
      <c r="AJ15" s="926">
        <v>212</v>
      </c>
      <c r="AK15" s="909">
        <v>151</v>
      </c>
      <c r="AL15" s="923">
        <v>201</v>
      </c>
      <c r="AM15" s="924">
        <v>234</v>
      </c>
      <c r="AN15" s="957">
        <v>224</v>
      </c>
      <c r="AO15" s="923">
        <v>181</v>
      </c>
      <c r="AP15" s="909">
        <v>202</v>
      </c>
      <c r="AQ15" s="976">
        <v>179</v>
      </c>
      <c r="AR15" s="930">
        <v>180</v>
      </c>
      <c r="AS15" s="909">
        <v>175</v>
      </c>
      <c r="AT15" s="909">
        <v>173</v>
      </c>
      <c r="AU15" s="921">
        <v>219</v>
      </c>
      <c r="AV15" s="907">
        <v>127</v>
      </c>
      <c r="AW15" s="908">
        <v>125</v>
      </c>
      <c r="AX15" s="908">
        <v>145</v>
      </c>
      <c r="AY15" s="910">
        <v>160</v>
      </c>
      <c r="AZ15" s="928">
        <v>212</v>
      </c>
      <c r="BA15" s="923">
        <v>179</v>
      </c>
      <c r="BB15" s="923">
        <v>174</v>
      </c>
      <c r="BC15" s="932">
        <v>161</v>
      </c>
      <c r="BD15" s="933">
        <v>190</v>
      </c>
      <c r="BE15" s="909">
        <v>130</v>
      </c>
      <c r="BF15" s="909">
        <v>156</v>
      </c>
      <c r="BG15" s="921">
        <v>135</v>
      </c>
      <c r="BH15" s="930">
        <v>164</v>
      </c>
      <c r="BI15" s="923">
        <v>163</v>
      </c>
      <c r="BJ15" s="909">
        <v>227</v>
      </c>
      <c r="BK15" s="929">
        <v>174</v>
      </c>
      <c r="BL15" s="930">
        <v>168</v>
      </c>
      <c r="BM15" s="908">
        <v>143</v>
      </c>
      <c r="BN15" s="909">
        <v>171</v>
      </c>
      <c r="BO15" s="910">
        <v>182</v>
      </c>
      <c r="BP15" s="930">
        <v>146</v>
      </c>
      <c r="BQ15" s="909">
        <v>182</v>
      </c>
      <c r="BR15" s="909">
        <v>131</v>
      </c>
      <c r="BS15" s="976">
        <v>170</v>
      </c>
      <c r="BT15" s="934">
        <v>167</v>
      </c>
      <c r="BU15" s="949">
        <v>137</v>
      </c>
      <c r="BV15" s="949">
        <v>123</v>
      </c>
      <c r="BW15" s="981">
        <v>135</v>
      </c>
      <c r="BX15" s="930">
        <v>146</v>
      </c>
      <c r="BY15" s="923">
        <v>144</v>
      </c>
      <c r="BZ15" s="923">
        <v>126</v>
      </c>
      <c r="CA15" s="927">
        <v>124</v>
      </c>
      <c r="CB15" s="930">
        <v>170</v>
      </c>
      <c r="CC15" s="909">
        <v>187</v>
      </c>
      <c r="CD15" s="908">
        <v>147</v>
      </c>
      <c r="CE15" s="921">
        <v>189</v>
      </c>
      <c r="CF15" s="948">
        <v>127</v>
      </c>
      <c r="CG15" s="935">
        <v>161</v>
      </c>
      <c r="CH15" s="935">
        <v>191</v>
      </c>
      <c r="CI15" s="937">
        <v>171</v>
      </c>
      <c r="CJ15" s="907">
        <v>163</v>
      </c>
      <c r="CK15" s="923">
        <v>176</v>
      </c>
      <c r="CL15" s="923">
        <v>158</v>
      </c>
      <c r="CM15" s="929">
        <v>167</v>
      </c>
      <c r="CN15" s="907">
        <v>170</v>
      </c>
      <c r="CO15" s="923">
        <v>170</v>
      </c>
      <c r="CP15" s="923">
        <v>148</v>
      </c>
      <c r="CQ15" s="929">
        <v>171</v>
      </c>
      <c r="CR15" s="907">
        <v>178</v>
      </c>
      <c r="CS15" s="923">
        <v>200</v>
      </c>
      <c r="CT15" s="923">
        <v>206</v>
      </c>
      <c r="CU15" s="1003">
        <v>210</v>
      </c>
      <c r="CV15" s="907">
        <v>186</v>
      </c>
      <c r="CW15" s="923">
        <v>209</v>
      </c>
      <c r="CX15" s="923">
        <v>164</v>
      </c>
      <c r="CY15" s="1004">
        <v>170</v>
      </c>
      <c r="CZ15" s="938">
        <v>183</v>
      </c>
      <c r="DA15" s="939">
        <v>184</v>
      </c>
      <c r="DB15" s="939">
        <v>177</v>
      </c>
      <c r="DC15" s="1005">
        <v>231</v>
      </c>
      <c r="DD15" s="896">
        <v>148</v>
      </c>
      <c r="DE15" s="889">
        <v>179</v>
      </c>
      <c r="DF15" s="889">
        <v>127</v>
      </c>
      <c r="DG15" s="891">
        <v>201</v>
      </c>
      <c r="DH15" s="907">
        <v>131</v>
      </c>
      <c r="DI15" s="923">
        <v>138</v>
      </c>
      <c r="DJ15" s="923">
        <v>190</v>
      </c>
      <c r="DK15" s="929">
        <v>152</v>
      </c>
      <c r="DL15" s="948">
        <v>212</v>
      </c>
      <c r="DM15" s="935">
        <v>192</v>
      </c>
      <c r="DN15" s="935">
        <v>172</v>
      </c>
      <c r="DO15" s="936">
        <v>174</v>
      </c>
      <c r="DP15" s="934"/>
      <c r="DQ15" s="935"/>
      <c r="DR15" s="935"/>
      <c r="DS15" s="936"/>
      <c r="DT15" s="938">
        <v>180</v>
      </c>
      <c r="DU15" s="939">
        <v>201</v>
      </c>
      <c r="DV15" s="939">
        <v>182</v>
      </c>
      <c r="DW15" s="942">
        <v>205</v>
      </c>
      <c r="DX15" s="930"/>
      <c r="DY15" s="923"/>
      <c r="DZ15" s="923"/>
      <c r="EA15" s="927"/>
      <c r="EB15" s="895">
        <v>150</v>
      </c>
      <c r="EC15" s="889">
        <v>182</v>
      </c>
      <c r="ED15" s="889">
        <v>154</v>
      </c>
      <c r="EE15" s="891">
        <v>155</v>
      </c>
      <c r="EF15" s="907">
        <v>196</v>
      </c>
      <c r="EG15" s="923">
        <v>106</v>
      </c>
      <c r="EH15" s="923">
        <v>135</v>
      </c>
      <c r="EI15" s="927">
        <v>193</v>
      </c>
      <c r="EJ15" s="957">
        <v>181</v>
      </c>
      <c r="EK15" s="923">
        <v>146</v>
      </c>
      <c r="EL15" s="923">
        <v>187</v>
      </c>
      <c r="EM15" s="924">
        <v>170</v>
      </c>
      <c r="EN15" s="943">
        <v>224</v>
      </c>
      <c r="EO15" s="935">
        <v>185</v>
      </c>
      <c r="EP15" s="935">
        <v>171</v>
      </c>
      <c r="EQ15" s="937">
        <v>170</v>
      </c>
      <c r="ER15" s="922">
        <v>134</v>
      </c>
      <c r="ES15" s="923">
        <v>182</v>
      </c>
      <c r="ET15" s="923">
        <v>155</v>
      </c>
      <c r="EU15" s="927">
        <v>144</v>
      </c>
      <c r="EV15" s="922">
        <v>130</v>
      </c>
      <c r="EW15" s="923">
        <v>129</v>
      </c>
      <c r="EX15" s="923">
        <v>137</v>
      </c>
      <c r="EY15" s="924">
        <v>132</v>
      </c>
    </row>
    <row r="16" spans="1:155" ht="15">
      <c r="A16" s="880">
        <v>13</v>
      </c>
      <c r="B16" s="916">
        <v>9</v>
      </c>
      <c r="C16" s="916">
        <v>9</v>
      </c>
      <c r="D16" s="917">
        <f t="shared" si="0"/>
        <v>30</v>
      </c>
      <c r="E16" s="48">
        <f t="shared" si="1"/>
        <v>30</v>
      </c>
      <c r="F16" s="44" t="s">
        <v>141</v>
      </c>
      <c r="G16" s="883">
        <f>AVERAGE(J16:EY16)</f>
        <v>139.22727272727272</v>
      </c>
      <c r="H16" s="884">
        <f t="shared" si="2"/>
        <v>169.22727272727272</v>
      </c>
      <c r="I16" s="202">
        <f>COUNT(J16:EY16)*1</f>
        <v>44</v>
      </c>
      <c r="J16" s="992"/>
      <c r="K16" s="993"/>
      <c r="L16" s="993"/>
      <c r="M16" s="994"/>
      <c r="N16" s="995"/>
      <c r="O16" s="993"/>
      <c r="P16" s="993"/>
      <c r="Q16" s="994"/>
      <c r="R16" s="995"/>
      <c r="S16" s="993"/>
      <c r="T16" s="993"/>
      <c r="U16" s="994"/>
      <c r="V16" s="984"/>
      <c r="W16" s="923">
        <v>156</v>
      </c>
      <c r="X16" s="923">
        <v>126</v>
      </c>
      <c r="Y16" s="929">
        <v>168</v>
      </c>
      <c r="Z16" s="928">
        <v>122</v>
      </c>
      <c r="AA16" s="980"/>
      <c r="AB16" s="923">
        <v>150</v>
      </c>
      <c r="AC16" s="929">
        <v>131</v>
      </c>
      <c r="AD16" s="907">
        <v>146</v>
      </c>
      <c r="AE16" s="923">
        <v>147</v>
      </c>
      <c r="AF16" s="927">
        <v>169</v>
      </c>
      <c r="AG16" s="926">
        <v>138</v>
      </c>
      <c r="AH16" s="908">
        <v>124</v>
      </c>
      <c r="AI16" s="924">
        <v>153</v>
      </c>
      <c r="AJ16" s="982">
        <v>192</v>
      </c>
      <c r="AK16" s="886">
        <v>152</v>
      </c>
      <c r="AL16" s="889">
        <v>187</v>
      </c>
      <c r="AM16" s="893">
        <v>147</v>
      </c>
      <c r="AN16" s="922">
        <v>148</v>
      </c>
      <c r="AO16" s="970">
        <v>116</v>
      </c>
      <c r="AP16" s="970">
        <v>121</v>
      </c>
      <c r="AQ16" s="974">
        <v>98</v>
      </c>
      <c r="AR16" s="930"/>
      <c r="AS16" s="909"/>
      <c r="AT16" s="923"/>
      <c r="AU16" s="929"/>
      <c r="AV16" s="907">
        <v>88</v>
      </c>
      <c r="AW16" s="909">
        <v>100</v>
      </c>
      <c r="AX16" s="923">
        <v>104</v>
      </c>
      <c r="AY16" s="929">
        <v>87</v>
      </c>
      <c r="AZ16" s="930">
        <v>158</v>
      </c>
      <c r="BA16" s="909">
        <v>165</v>
      </c>
      <c r="BB16" s="909">
        <v>171</v>
      </c>
      <c r="BC16" s="1020">
        <v>163</v>
      </c>
      <c r="BD16" s="978">
        <v>185</v>
      </c>
      <c r="BE16" s="908">
        <v>174</v>
      </c>
      <c r="BF16" s="908">
        <v>158</v>
      </c>
      <c r="BG16" s="910">
        <v>172</v>
      </c>
      <c r="BH16" s="930">
        <v>150</v>
      </c>
      <c r="BI16" s="909">
        <v>139</v>
      </c>
      <c r="BJ16" s="909">
        <v>144</v>
      </c>
      <c r="BK16" s="921">
        <v>145</v>
      </c>
      <c r="BL16" s="930"/>
      <c r="BM16" s="909"/>
      <c r="BN16" s="909"/>
      <c r="BO16" s="921"/>
      <c r="BP16" s="907">
        <v>112</v>
      </c>
      <c r="BQ16" s="908">
        <v>95</v>
      </c>
      <c r="BR16" s="923">
        <v>116</v>
      </c>
      <c r="BS16" s="912">
        <v>103</v>
      </c>
      <c r="BT16" s="934"/>
      <c r="BU16" s="949"/>
      <c r="BV16" s="949"/>
      <c r="BW16" s="981"/>
      <c r="BX16" s="930"/>
      <c r="BY16" s="909"/>
      <c r="BZ16" s="909"/>
      <c r="CA16" s="976"/>
      <c r="CB16" s="930"/>
      <c r="CC16" s="909"/>
      <c r="CD16" s="909"/>
      <c r="CE16" s="921"/>
      <c r="CF16" s="934"/>
      <c r="CG16" s="949"/>
      <c r="CH16" s="949"/>
      <c r="CI16" s="1007"/>
      <c r="CJ16" s="907">
        <v>115</v>
      </c>
      <c r="CK16" s="923">
        <v>119</v>
      </c>
      <c r="CL16" s="923">
        <v>135</v>
      </c>
      <c r="CM16" s="929">
        <v>137</v>
      </c>
      <c r="CN16" s="930"/>
      <c r="CO16" s="909"/>
      <c r="CP16" s="909"/>
      <c r="CQ16" s="921"/>
      <c r="CR16" s="886"/>
      <c r="CS16" s="886"/>
      <c r="CT16" s="886"/>
      <c r="CU16" s="1073"/>
      <c r="CV16" s="930"/>
      <c r="CW16" s="909"/>
      <c r="CX16" s="909"/>
      <c r="CY16" s="921"/>
      <c r="CZ16" s="966"/>
      <c r="DA16" s="941"/>
      <c r="DB16" s="941"/>
      <c r="DC16" s="1005"/>
      <c r="DD16" s="886"/>
      <c r="DE16" s="886"/>
      <c r="DF16" s="886"/>
      <c r="DG16" s="1073"/>
      <c r="DH16" s="930"/>
      <c r="DI16" s="909"/>
      <c r="DJ16" s="909"/>
      <c r="DK16" s="921"/>
      <c r="DL16" s="934"/>
      <c r="DM16" s="949"/>
      <c r="DN16" s="949"/>
      <c r="DO16" s="981"/>
      <c r="DP16" s="934"/>
      <c r="DQ16" s="949"/>
      <c r="DR16" s="949"/>
      <c r="DS16" s="981"/>
      <c r="DT16" s="966"/>
      <c r="DU16" s="941"/>
      <c r="DV16" s="941"/>
      <c r="DW16" s="1008"/>
      <c r="DX16" s="930"/>
      <c r="DY16" s="909"/>
      <c r="DZ16" s="909"/>
      <c r="EA16" s="976"/>
      <c r="EB16" s="885"/>
      <c r="EC16" s="886"/>
      <c r="ED16" s="886"/>
      <c r="EE16" s="1073"/>
      <c r="EF16" s="930"/>
      <c r="EG16" s="909"/>
      <c r="EH16" s="909"/>
      <c r="EI16" s="976"/>
      <c r="EJ16" s="957"/>
      <c r="EK16" s="909"/>
      <c r="EL16" s="909"/>
      <c r="EM16" s="1009"/>
      <c r="EN16" s="967"/>
      <c r="EO16" s="949"/>
      <c r="EP16" s="949"/>
      <c r="EQ16" s="1007"/>
      <c r="ER16" s="957"/>
      <c r="ES16" s="909"/>
      <c r="ET16" s="909"/>
      <c r="EU16" s="976"/>
      <c r="EV16" s="957"/>
      <c r="EW16" s="909"/>
      <c r="EX16" s="909"/>
      <c r="EY16" s="1009"/>
    </row>
    <row r="17" spans="1:155" ht="15">
      <c r="A17" s="915">
        <v>14</v>
      </c>
      <c r="B17" s="916">
        <v>13</v>
      </c>
      <c r="C17" s="916">
        <v>12</v>
      </c>
      <c r="D17" s="917">
        <f t="shared" si="0"/>
        <v>12.052083333333329</v>
      </c>
      <c r="E17" s="48">
        <f t="shared" si="1"/>
        <v>12</v>
      </c>
      <c r="F17" s="44" t="s">
        <v>28</v>
      </c>
      <c r="G17" s="883">
        <f>AVERAGE(J17:EY17)</f>
        <v>175.89583333333334</v>
      </c>
      <c r="H17" s="884">
        <f t="shared" si="2"/>
        <v>187.94791666666669</v>
      </c>
      <c r="I17" s="202">
        <f>COUNT(J17:EY17)*1</f>
        <v>96</v>
      </c>
      <c r="J17" s="992"/>
      <c r="K17" s="993"/>
      <c r="L17" s="993"/>
      <c r="M17" s="994"/>
      <c r="N17" s="995"/>
      <c r="O17" s="993"/>
      <c r="P17" s="993"/>
      <c r="Q17" s="994"/>
      <c r="R17" s="995"/>
      <c r="S17" s="993"/>
      <c r="T17" s="993"/>
      <c r="U17" s="994"/>
      <c r="V17" s="907">
        <v>166</v>
      </c>
      <c r="W17" s="980"/>
      <c r="X17" s="923">
        <v>246</v>
      </c>
      <c r="Y17" s="929">
        <v>146</v>
      </c>
      <c r="Z17" s="928">
        <v>180</v>
      </c>
      <c r="AA17" s="980"/>
      <c r="AB17" s="923">
        <v>172</v>
      </c>
      <c r="AC17" s="929">
        <v>172</v>
      </c>
      <c r="AD17" s="907">
        <v>158</v>
      </c>
      <c r="AE17" s="923">
        <v>160</v>
      </c>
      <c r="AF17" s="927">
        <v>201</v>
      </c>
      <c r="AG17" s="926">
        <v>175</v>
      </c>
      <c r="AH17" s="923">
        <v>168</v>
      </c>
      <c r="AI17" s="924">
        <v>173</v>
      </c>
      <c r="AJ17" s="988">
        <v>176</v>
      </c>
      <c r="AK17" s="970">
        <v>169</v>
      </c>
      <c r="AL17" s="908">
        <v>246</v>
      </c>
      <c r="AM17" s="1158">
        <v>184</v>
      </c>
      <c r="AN17" s="988"/>
      <c r="AO17" s="970"/>
      <c r="AP17" s="908"/>
      <c r="AQ17" s="974"/>
      <c r="AR17" s="972"/>
      <c r="AS17" s="970"/>
      <c r="AT17" s="908"/>
      <c r="AU17" s="971"/>
      <c r="AV17" s="907">
        <v>119</v>
      </c>
      <c r="AW17" s="908">
        <v>194</v>
      </c>
      <c r="AX17" s="909">
        <v>137</v>
      </c>
      <c r="AY17" s="910">
        <v>158</v>
      </c>
      <c r="AZ17" s="907"/>
      <c r="BA17" s="908"/>
      <c r="BB17" s="909"/>
      <c r="BC17" s="977"/>
      <c r="BD17" s="947">
        <v>162</v>
      </c>
      <c r="BE17" s="923">
        <v>169</v>
      </c>
      <c r="BF17" s="923">
        <v>143</v>
      </c>
      <c r="BG17" s="929">
        <v>134</v>
      </c>
      <c r="BH17" s="907">
        <v>147</v>
      </c>
      <c r="BI17" s="908">
        <v>139</v>
      </c>
      <c r="BJ17" s="909">
        <v>161</v>
      </c>
      <c r="BK17" s="910">
        <v>152</v>
      </c>
      <c r="BL17" s="928">
        <v>123</v>
      </c>
      <c r="BM17" s="923">
        <v>141</v>
      </c>
      <c r="BN17" s="923">
        <v>136</v>
      </c>
      <c r="BO17" s="929">
        <v>127</v>
      </c>
      <c r="BP17" s="907">
        <v>132</v>
      </c>
      <c r="BQ17" s="908">
        <v>145</v>
      </c>
      <c r="BR17" s="908">
        <v>162</v>
      </c>
      <c r="BS17" s="912">
        <v>136</v>
      </c>
      <c r="BT17" s="964"/>
      <c r="BU17" s="935"/>
      <c r="BV17" s="935"/>
      <c r="BW17" s="936"/>
      <c r="BX17" s="907">
        <v>198</v>
      </c>
      <c r="BY17" s="908">
        <v>203</v>
      </c>
      <c r="BZ17" s="909">
        <v>193</v>
      </c>
      <c r="CA17" s="912">
        <v>185</v>
      </c>
      <c r="CB17" s="907">
        <v>158</v>
      </c>
      <c r="CC17" s="908">
        <v>168</v>
      </c>
      <c r="CD17" s="908">
        <v>178</v>
      </c>
      <c r="CE17" s="910">
        <v>183</v>
      </c>
      <c r="CF17" s="948">
        <v>195</v>
      </c>
      <c r="CG17" s="935">
        <v>202</v>
      </c>
      <c r="CH17" s="935">
        <v>246</v>
      </c>
      <c r="CI17" s="937">
        <v>178</v>
      </c>
      <c r="CJ17" s="907">
        <v>177</v>
      </c>
      <c r="CK17" s="541">
        <v>229</v>
      </c>
      <c r="CL17" s="923">
        <v>211</v>
      </c>
      <c r="CM17" s="929">
        <v>161</v>
      </c>
      <c r="CN17" s="907">
        <v>201</v>
      </c>
      <c r="CO17" s="923">
        <v>202</v>
      </c>
      <c r="CP17" s="923">
        <v>174</v>
      </c>
      <c r="CQ17" s="929">
        <v>185</v>
      </c>
      <c r="CR17" s="956">
        <v>171</v>
      </c>
      <c r="CS17" s="923">
        <v>184</v>
      </c>
      <c r="CT17" s="923">
        <v>210</v>
      </c>
      <c r="CU17" s="927">
        <v>231</v>
      </c>
      <c r="CV17" s="907">
        <v>227</v>
      </c>
      <c r="CW17" s="541">
        <v>162</v>
      </c>
      <c r="CX17" s="923">
        <v>203</v>
      </c>
      <c r="CY17" s="929">
        <v>165</v>
      </c>
      <c r="CZ17" s="938">
        <v>151</v>
      </c>
      <c r="DA17" s="939">
        <v>181</v>
      </c>
      <c r="DB17" s="939">
        <v>171</v>
      </c>
      <c r="DC17" s="940">
        <v>177</v>
      </c>
      <c r="DD17" s="907"/>
      <c r="DE17" s="908"/>
      <c r="DF17" s="909"/>
      <c r="DG17" s="912"/>
      <c r="DH17" s="907"/>
      <c r="DI17" s="908"/>
      <c r="DJ17" s="909"/>
      <c r="DK17" s="910"/>
      <c r="DL17" s="948"/>
      <c r="DM17" s="950"/>
      <c r="DN17" s="949"/>
      <c r="DO17" s="989"/>
      <c r="DP17" s="948"/>
      <c r="DQ17" s="950"/>
      <c r="DR17" s="949"/>
      <c r="DS17" s="989"/>
      <c r="DT17" s="938">
        <v>180</v>
      </c>
      <c r="DU17" s="939">
        <v>182</v>
      </c>
      <c r="DV17" s="939">
        <v>210</v>
      </c>
      <c r="DW17" s="942">
        <v>190</v>
      </c>
      <c r="DX17" s="907">
        <v>138</v>
      </c>
      <c r="DY17" s="923">
        <v>188</v>
      </c>
      <c r="DZ17" s="923">
        <v>170</v>
      </c>
      <c r="EA17" s="927">
        <v>153</v>
      </c>
      <c r="EB17" s="907">
        <v>235</v>
      </c>
      <c r="EC17" s="923">
        <v>172</v>
      </c>
      <c r="ED17" s="923">
        <v>182</v>
      </c>
      <c r="EE17" s="927">
        <v>192</v>
      </c>
      <c r="EF17" s="907">
        <v>176</v>
      </c>
      <c r="EG17" s="923">
        <v>170</v>
      </c>
      <c r="EH17" s="923">
        <v>177</v>
      </c>
      <c r="EI17" s="927">
        <v>168</v>
      </c>
      <c r="EJ17" s="922">
        <v>178</v>
      </c>
      <c r="EK17" s="923">
        <v>179</v>
      </c>
      <c r="EL17" s="923">
        <v>184</v>
      </c>
      <c r="EM17" s="924">
        <v>147</v>
      </c>
      <c r="EN17" s="943"/>
      <c r="EO17" s="950"/>
      <c r="EP17" s="949"/>
      <c r="EQ17" s="955"/>
      <c r="ER17" s="922">
        <v>181</v>
      </c>
      <c r="ES17" s="923">
        <v>198</v>
      </c>
      <c r="ET17" s="923">
        <v>136</v>
      </c>
      <c r="EU17" s="927">
        <v>165</v>
      </c>
      <c r="EV17" s="922">
        <v>197</v>
      </c>
      <c r="EW17" s="923">
        <v>172</v>
      </c>
      <c r="EX17" s="923">
        <v>226</v>
      </c>
      <c r="EY17" s="924">
        <v>171</v>
      </c>
    </row>
    <row r="18" spans="1:155" ht="15">
      <c r="A18" s="915">
        <v>15</v>
      </c>
      <c r="B18" s="916">
        <v>13</v>
      </c>
      <c r="C18" s="916">
        <v>12</v>
      </c>
      <c r="D18" s="917">
        <f t="shared" si="0"/>
        <v>15.050724637681157</v>
      </c>
      <c r="E18" s="48">
        <f t="shared" si="1"/>
        <v>15</v>
      </c>
      <c r="F18" s="44" t="s">
        <v>79</v>
      </c>
      <c r="G18" s="883">
        <f>AVERAGE(J18:EY18)</f>
        <v>169.8985507246377</v>
      </c>
      <c r="H18" s="884">
        <f t="shared" si="2"/>
        <v>184.94927536231884</v>
      </c>
      <c r="I18" s="202">
        <f>COUNT(J18:EY18)*1</f>
        <v>69</v>
      </c>
      <c r="J18" s="918"/>
      <c r="K18" s="919"/>
      <c r="L18" s="919"/>
      <c r="M18" s="920"/>
      <c r="N18" s="918">
        <v>183</v>
      </c>
      <c r="O18" s="919">
        <v>190</v>
      </c>
      <c r="P18" s="919">
        <v>155</v>
      </c>
      <c r="Q18" s="968"/>
      <c r="R18" s="918"/>
      <c r="S18" s="919"/>
      <c r="T18" s="919"/>
      <c r="U18" s="920"/>
      <c r="V18" s="928">
        <v>174</v>
      </c>
      <c r="W18" s="923">
        <v>181</v>
      </c>
      <c r="X18" s="980"/>
      <c r="Y18" s="929">
        <v>169</v>
      </c>
      <c r="Z18" s="928"/>
      <c r="AA18" s="923"/>
      <c r="AB18" s="923"/>
      <c r="AC18" s="929"/>
      <c r="AD18" s="928"/>
      <c r="AE18" s="923"/>
      <c r="AF18" s="927"/>
      <c r="AG18" s="922">
        <v>158</v>
      </c>
      <c r="AH18" s="909">
        <v>159</v>
      </c>
      <c r="AI18" s="924">
        <v>254</v>
      </c>
      <c r="AJ18" s="926">
        <v>193</v>
      </c>
      <c r="AK18" s="923">
        <v>153</v>
      </c>
      <c r="AL18" s="923">
        <v>139</v>
      </c>
      <c r="AM18" s="924">
        <v>212</v>
      </c>
      <c r="AN18" s="922">
        <v>189</v>
      </c>
      <c r="AO18" s="908">
        <v>165</v>
      </c>
      <c r="AP18" s="923">
        <v>196</v>
      </c>
      <c r="AQ18" s="912">
        <v>215</v>
      </c>
      <c r="AR18" s="930">
        <v>144</v>
      </c>
      <c r="AS18" s="923">
        <v>166</v>
      </c>
      <c r="AT18" s="908">
        <v>181</v>
      </c>
      <c r="AU18" s="910">
        <v>137</v>
      </c>
      <c r="AV18" s="930"/>
      <c r="AW18" s="923"/>
      <c r="AX18" s="908"/>
      <c r="AY18" s="910"/>
      <c r="AZ18" s="907">
        <v>193</v>
      </c>
      <c r="BA18" s="908">
        <v>171</v>
      </c>
      <c r="BB18" s="909">
        <v>171</v>
      </c>
      <c r="BC18" s="977">
        <v>162</v>
      </c>
      <c r="BD18" s="933">
        <v>191</v>
      </c>
      <c r="BE18" s="923">
        <v>209</v>
      </c>
      <c r="BF18" s="923">
        <v>176</v>
      </c>
      <c r="BG18" s="929">
        <v>214</v>
      </c>
      <c r="BH18" s="907">
        <v>243</v>
      </c>
      <c r="BI18" s="908">
        <v>198</v>
      </c>
      <c r="BJ18" s="923">
        <v>168</v>
      </c>
      <c r="BK18" s="910">
        <v>258</v>
      </c>
      <c r="BL18" s="930">
        <v>183</v>
      </c>
      <c r="BM18" s="923">
        <v>108</v>
      </c>
      <c r="BN18" s="923">
        <v>146</v>
      </c>
      <c r="BO18" s="929">
        <v>170</v>
      </c>
      <c r="BP18" s="928">
        <v>152</v>
      </c>
      <c r="BQ18" s="923">
        <v>159</v>
      </c>
      <c r="BR18" s="923">
        <v>139</v>
      </c>
      <c r="BS18" s="927">
        <v>186</v>
      </c>
      <c r="BT18" s="948">
        <v>146</v>
      </c>
      <c r="BU18" s="950">
        <v>172</v>
      </c>
      <c r="BV18" s="935">
        <v>143</v>
      </c>
      <c r="BW18" s="989">
        <v>151</v>
      </c>
      <c r="BX18" s="907">
        <v>156</v>
      </c>
      <c r="BY18" s="908">
        <v>181</v>
      </c>
      <c r="BZ18" s="923">
        <v>200</v>
      </c>
      <c r="CA18" s="912">
        <v>149</v>
      </c>
      <c r="CB18" s="928">
        <v>170</v>
      </c>
      <c r="CC18" s="923">
        <v>169</v>
      </c>
      <c r="CD18" s="923">
        <v>134</v>
      </c>
      <c r="CE18" s="929">
        <v>110</v>
      </c>
      <c r="CF18" s="948">
        <v>182</v>
      </c>
      <c r="CG18" s="935">
        <v>158</v>
      </c>
      <c r="CH18" s="935">
        <v>149</v>
      </c>
      <c r="CI18" s="937">
        <v>183</v>
      </c>
      <c r="CJ18" s="907">
        <v>174</v>
      </c>
      <c r="CK18" s="923">
        <v>138</v>
      </c>
      <c r="CL18" s="923">
        <v>187</v>
      </c>
      <c r="CM18" s="929">
        <v>165</v>
      </c>
      <c r="CN18" s="907"/>
      <c r="CO18" s="908"/>
      <c r="CP18" s="923"/>
      <c r="CQ18" s="910"/>
      <c r="CR18" s="907"/>
      <c r="CS18" s="908"/>
      <c r="CT18" s="923"/>
      <c r="CU18" s="912"/>
      <c r="CV18" s="907">
        <v>112</v>
      </c>
      <c r="CW18" s="923">
        <v>146</v>
      </c>
      <c r="CX18" s="923">
        <v>147</v>
      </c>
      <c r="CY18" s="929">
        <v>155</v>
      </c>
      <c r="CZ18" s="938"/>
      <c r="DA18" s="952"/>
      <c r="DB18" s="939"/>
      <c r="DC18" s="953"/>
      <c r="DD18" s="907"/>
      <c r="DE18" s="908"/>
      <c r="DF18" s="923"/>
      <c r="DG18" s="912"/>
      <c r="DH18" s="907"/>
      <c r="DI18" s="908"/>
      <c r="DJ18" s="923"/>
      <c r="DK18" s="910"/>
      <c r="DL18" s="948"/>
      <c r="DM18" s="950"/>
      <c r="DN18" s="935"/>
      <c r="DO18" s="989"/>
      <c r="DP18" s="948">
        <v>150</v>
      </c>
      <c r="DQ18" s="935">
        <v>138</v>
      </c>
      <c r="DR18" s="935">
        <v>180</v>
      </c>
      <c r="DS18" s="936">
        <v>168</v>
      </c>
      <c r="DT18" s="938"/>
      <c r="DU18" s="952"/>
      <c r="DV18" s="939"/>
      <c r="DW18" s="991"/>
      <c r="DX18" s="907"/>
      <c r="DY18" s="908"/>
      <c r="DZ18" s="923"/>
      <c r="EA18" s="912"/>
      <c r="EB18" s="907"/>
      <c r="EC18" s="908"/>
      <c r="ED18" s="923"/>
      <c r="EE18" s="912"/>
      <c r="EF18" s="907"/>
      <c r="EG18" s="908"/>
      <c r="EH18" s="923"/>
      <c r="EI18" s="912"/>
      <c r="EJ18" s="922"/>
      <c r="EK18" s="908"/>
      <c r="EL18" s="923"/>
      <c r="EM18" s="954"/>
      <c r="EN18" s="943"/>
      <c r="EO18" s="950"/>
      <c r="EP18" s="935"/>
      <c r="EQ18" s="955"/>
      <c r="ER18" s="922"/>
      <c r="ES18" s="908"/>
      <c r="ET18" s="923"/>
      <c r="EU18" s="912"/>
      <c r="EV18" s="922"/>
      <c r="EW18" s="908"/>
      <c r="EX18" s="923"/>
      <c r="EY18" s="954"/>
    </row>
    <row r="19" spans="1:155" ht="15">
      <c r="A19" s="880">
        <v>16</v>
      </c>
      <c r="B19" s="916">
        <v>12</v>
      </c>
      <c r="C19" s="916">
        <v>12</v>
      </c>
      <c r="D19" s="917">
        <f t="shared" si="0"/>
        <v>24.875</v>
      </c>
      <c r="E19" s="48">
        <f t="shared" si="1"/>
        <v>25</v>
      </c>
      <c r="F19" s="945" t="s">
        <v>142</v>
      </c>
      <c r="G19" s="883">
        <f>AVERAGE(J19:EY19)</f>
        <v>150.25</v>
      </c>
      <c r="H19" s="884">
        <f t="shared" si="2"/>
        <v>175.125</v>
      </c>
      <c r="I19" s="202">
        <f>COUNT(J19:EY19)*1</f>
        <v>20</v>
      </c>
      <c r="J19" s="930"/>
      <c r="K19" s="909"/>
      <c r="L19" s="909"/>
      <c r="M19" s="921"/>
      <c r="N19" s="930"/>
      <c r="O19" s="909"/>
      <c r="P19" s="909"/>
      <c r="Q19" s="921"/>
      <c r="R19" s="930"/>
      <c r="S19" s="909"/>
      <c r="T19" s="909"/>
      <c r="U19" s="921"/>
      <c r="V19" s="928"/>
      <c r="W19" s="923"/>
      <c r="X19" s="923"/>
      <c r="Y19" s="929"/>
      <c r="Z19" s="928"/>
      <c r="AA19" s="923"/>
      <c r="AB19" s="923"/>
      <c r="AC19" s="929"/>
      <c r="AD19" s="928"/>
      <c r="AE19" s="923"/>
      <c r="AF19" s="927"/>
      <c r="AG19" s="926"/>
      <c r="AH19" s="923"/>
      <c r="AI19" s="924"/>
      <c r="AJ19" s="926"/>
      <c r="AK19" s="923"/>
      <c r="AL19" s="923"/>
      <c r="AM19" s="975"/>
      <c r="AN19" s="926"/>
      <c r="AO19" s="923"/>
      <c r="AP19" s="923"/>
      <c r="AQ19" s="927"/>
      <c r="AR19" s="907">
        <v>176</v>
      </c>
      <c r="AS19" s="908">
        <v>160</v>
      </c>
      <c r="AT19" s="908">
        <v>136</v>
      </c>
      <c r="AU19" s="929">
        <v>154</v>
      </c>
      <c r="AV19" s="907"/>
      <c r="AW19" s="908"/>
      <c r="AX19" s="908"/>
      <c r="AY19" s="929"/>
      <c r="AZ19" s="907">
        <v>145</v>
      </c>
      <c r="BA19" s="908">
        <v>156</v>
      </c>
      <c r="BB19" s="923">
        <v>191</v>
      </c>
      <c r="BC19" s="932">
        <v>160</v>
      </c>
      <c r="BD19" s="978"/>
      <c r="BE19" s="908"/>
      <c r="BF19" s="923"/>
      <c r="BG19" s="929"/>
      <c r="BH19" s="907"/>
      <c r="BI19" s="908"/>
      <c r="BJ19" s="923"/>
      <c r="BK19" s="929"/>
      <c r="BL19" s="907">
        <v>164</v>
      </c>
      <c r="BM19" s="908">
        <v>136</v>
      </c>
      <c r="BN19" s="908">
        <v>148</v>
      </c>
      <c r="BO19" s="910">
        <v>147</v>
      </c>
      <c r="BP19" s="930">
        <v>127</v>
      </c>
      <c r="BQ19" s="923">
        <v>131</v>
      </c>
      <c r="BR19" s="923">
        <v>152</v>
      </c>
      <c r="BS19" s="927">
        <v>116</v>
      </c>
      <c r="BT19" s="948"/>
      <c r="BU19" s="950"/>
      <c r="BV19" s="950"/>
      <c r="BW19" s="989"/>
      <c r="BX19" s="907"/>
      <c r="BY19" s="908"/>
      <c r="BZ19" s="908"/>
      <c r="CA19" s="912"/>
      <c r="CB19" s="907"/>
      <c r="CC19" s="908"/>
      <c r="CD19" s="908"/>
      <c r="CE19" s="910"/>
      <c r="CF19" s="948"/>
      <c r="CG19" s="950"/>
      <c r="CH19" s="950"/>
      <c r="CI19" s="955"/>
      <c r="CJ19" s="907"/>
      <c r="CK19" s="908"/>
      <c r="CL19" s="908"/>
      <c r="CM19" s="910"/>
      <c r="CN19" s="907"/>
      <c r="CO19" s="908"/>
      <c r="CP19" s="908"/>
      <c r="CQ19" s="910"/>
      <c r="CR19" s="907"/>
      <c r="CS19" s="908"/>
      <c r="CT19" s="908"/>
      <c r="CU19" s="912"/>
      <c r="CV19" s="907"/>
      <c r="CW19" s="908"/>
      <c r="CX19" s="908"/>
      <c r="CY19" s="910"/>
      <c r="CZ19" s="938">
        <v>179</v>
      </c>
      <c r="DA19" s="939">
        <v>152</v>
      </c>
      <c r="DB19" s="939">
        <v>131</v>
      </c>
      <c r="DC19" s="940">
        <v>144</v>
      </c>
      <c r="DD19" s="907"/>
      <c r="DE19" s="908"/>
      <c r="DF19" s="908"/>
      <c r="DG19" s="912"/>
      <c r="DH19" s="907"/>
      <c r="DI19" s="908"/>
      <c r="DJ19" s="908"/>
      <c r="DK19" s="910"/>
      <c r="DL19" s="948"/>
      <c r="DM19" s="950"/>
      <c r="DN19" s="950"/>
      <c r="DO19" s="989"/>
      <c r="DP19" s="948"/>
      <c r="DQ19" s="950"/>
      <c r="DR19" s="950"/>
      <c r="DS19" s="989"/>
      <c r="DT19" s="938"/>
      <c r="DU19" s="952"/>
      <c r="DV19" s="952"/>
      <c r="DW19" s="991"/>
      <c r="DX19" s="907"/>
      <c r="DY19" s="908"/>
      <c r="DZ19" s="908"/>
      <c r="EA19" s="912"/>
      <c r="EB19" s="907"/>
      <c r="EC19" s="908"/>
      <c r="ED19" s="908"/>
      <c r="EE19" s="912"/>
      <c r="EF19" s="907"/>
      <c r="EG19" s="908"/>
      <c r="EH19" s="908"/>
      <c r="EI19" s="912"/>
      <c r="EJ19" s="922"/>
      <c r="EK19" s="908"/>
      <c r="EL19" s="908"/>
      <c r="EM19" s="954"/>
      <c r="EN19" s="943"/>
      <c r="EO19" s="950"/>
      <c r="EP19" s="950"/>
      <c r="EQ19" s="955"/>
      <c r="ER19" s="922"/>
      <c r="ES19" s="908"/>
      <c r="ET19" s="908"/>
      <c r="EU19" s="912"/>
      <c r="EV19" s="922"/>
      <c r="EW19" s="908"/>
      <c r="EX19" s="908"/>
      <c r="EY19" s="954"/>
    </row>
    <row r="20" spans="1:155" ht="15">
      <c r="A20" s="915">
        <v>17</v>
      </c>
      <c r="B20" s="916">
        <v>13</v>
      </c>
      <c r="C20" s="916">
        <v>13</v>
      </c>
      <c r="D20" s="917">
        <f t="shared" si="0"/>
        <v>17.3125</v>
      </c>
      <c r="E20" s="48">
        <f t="shared" si="1"/>
        <v>17</v>
      </c>
      <c r="F20" s="782" t="s">
        <v>227</v>
      </c>
      <c r="G20" s="883">
        <f>AVERAGE(J20:EY20)</f>
        <v>165.375</v>
      </c>
      <c r="H20" s="884">
        <f t="shared" si="2"/>
        <v>182.6875</v>
      </c>
      <c r="I20" s="202">
        <f>COUNT(J20:EY20)*1</f>
        <v>24</v>
      </c>
      <c r="J20" s="918"/>
      <c r="K20" s="919"/>
      <c r="L20" s="919"/>
      <c r="M20" s="920"/>
      <c r="N20" s="918"/>
      <c r="O20" s="919"/>
      <c r="P20" s="919"/>
      <c r="Q20" s="920"/>
      <c r="R20" s="918"/>
      <c r="S20" s="919"/>
      <c r="T20" s="919"/>
      <c r="U20" s="921"/>
      <c r="V20" s="907"/>
      <c r="W20" s="908"/>
      <c r="X20" s="908"/>
      <c r="Y20" s="910"/>
      <c r="Z20" s="907"/>
      <c r="AA20" s="908"/>
      <c r="AB20" s="908"/>
      <c r="AC20" s="910"/>
      <c r="AD20" s="907"/>
      <c r="AE20" s="908"/>
      <c r="AF20" s="912"/>
      <c r="AG20" s="922"/>
      <c r="AH20" s="923"/>
      <c r="AI20" s="924"/>
      <c r="AJ20" s="922"/>
      <c r="AK20" s="908"/>
      <c r="AL20" s="908"/>
      <c r="AM20" s="925"/>
      <c r="AN20" s="926"/>
      <c r="AO20" s="909"/>
      <c r="AP20" s="923"/>
      <c r="AQ20" s="927"/>
      <c r="AR20" s="928"/>
      <c r="AS20" s="923"/>
      <c r="AT20" s="923"/>
      <c r="AU20" s="929"/>
      <c r="AV20" s="930"/>
      <c r="AW20" s="931"/>
      <c r="AX20" s="923"/>
      <c r="AY20" s="929"/>
      <c r="AZ20" s="930"/>
      <c r="BA20" s="923"/>
      <c r="BB20" s="923"/>
      <c r="BC20" s="932"/>
      <c r="BD20" s="933"/>
      <c r="BE20" s="923"/>
      <c r="BF20" s="923"/>
      <c r="BG20" s="929"/>
      <c r="BH20" s="907"/>
      <c r="BI20" s="923"/>
      <c r="BJ20" s="923"/>
      <c r="BK20" s="929"/>
      <c r="BL20" s="930"/>
      <c r="BM20" s="923"/>
      <c r="BN20" s="923"/>
      <c r="BO20" s="929"/>
      <c r="BP20" s="930"/>
      <c r="BQ20" s="923"/>
      <c r="BR20" s="923"/>
      <c r="BS20" s="927"/>
      <c r="BT20" s="934"/>
      <c r="BU20" s="935"/>
      <c r="BV20" s="935"/>
      <c r="BW20" s="936"/>
      <c r="BX20" s="930"/>
      <c r="BY20" s="923"/>
      <c r="BZ20" s="923"/>
      <c r="CA20" s="927"/>
      <c r="CB20" s="930"/>
      <c r="CC20" s="923"/>
      <c r="CD20" s="923"/>
      <c r="CE20" s="929"/>
      <c r="CF20" s="934"/>
      <c r="CG20" s="935"/>
      <c r="CH20" s="935"/>
      <c r="CI20" s="937"/>
      <c r="CJ20" s="930"/>
      <c r="CK20" s="923"/>
      <c r="CL20" s="923"/>
      <c r="CM20" s="929"/>
      <c r="CN20" s="930"/>
      <c r="CO20" s="923"/>
      <c r="CP20" s="923"/>
      <c r="CQ20" s="929"/>
      <c r="CR20" s="930"/>
      <c r="CS20" s="923"/>
      <c r="CT20" s="923"/>
      <c r="CU20" s="927"/>
      <c r="CV20" s="907">
        <v>146</v>
      </c>
      <c r="CW20" s="923">
        <v>140</v>
      </c>
      <c r="CX20" s="1010">
        <v>152</v>
      </c>
      <c r="CY20" s="1011">
        <v>170</v>
      </c>
      <c r="CZ20" s="966"/>
      <c r="DA20" s="939"/>
      <c r="DB20" s="939"/>
      <c r="DC20" s="940"/>
      <c r="DD20" s="930"/>
      <c r="DE20" s="923"/>
      <c r="DF20" s="923"/>
      <c r="DG20" s="927"/>
      <c r="DH20" s="907">
        <v>204</v>
      </c>
      <c r="DI20" s="923">
        <v>148</v>
      </c>
      <c r="DJ20" s="923">
        <v>173</v>
      </c>
      <c r="DK20" s="929">
        <v>184</v>
      </c>
      <c r="DL20" s="948">
        <v>156</v>
      </c>
      <c r="DM20" s="935">
        <v>213</v>
      </c>
      <c r="DN20" s="935">
        <v>139</v>
      </c>
      <c r="DO20" s="936">
        <v>193</v>
      </c>
      <c r="DP20" s="934"/>
      <c r="DQ20" s="935"/>
      <c r="DR20" s="935"/>
      <c r="DS20" s="936"/>
      <c r="DT20" s="966"/>
      <c r="DU20" s="939"/>
      <c r="DV20" s="939"/>
      <c r="DW20" s="942"/>
      <c r="DX20" s="907">
        <v>173</v>
      </c>
      <c r="DY20" s="923">
        <v>139</v>
      </c>
      <c r="DZ20" s="923">
        <v>169</v>
      </c>
      <c r="EA20" s="927">
        <v>167</v>
      </c>
      <c r="EB20" s="885"/>
      <c r="EC20" s="889"/>
      <c r="ED20" s="889"/>
      <c r="EE20" s="891"/>
      <c r="EF20" s="930"/>
      <c r="EG20" s="923"/>
      <c r="EH20" s="923"/>
      <c r="EI20" s="927"/>
      <c r="EJ20" s="922">
        <v>162</v>
      </c>
      <c r="EK20" s="923">
        <v>189</v>
      </c>
      <c r="EL20" s="923">
        <v>141</v>
      </c>
      <c r="EM20" s="924">
        <v>170</v>
      </c>
      <c r="EN20" s="943">
        <v>147</v>
      </c>
      <c r="EO20" s="935">
        <v>156</v>
      </c>
      <c r="EP20" s="935">
        <v>189</v>
      </c>
      <c r="EQ20" s="937">
        <v>149</v>
      </c>
      <c r="ER20" s="957"/>
      <c r="ES20" s="923"/>
      <c r="ET20" s="923"/>
      <c r="EU20" s="927"/>
      <c r="EV20" s="957"/>
      <c r="EW20" s="923"/>
      <c r="EX20" s="923"/>
      <c r="EY20" s="924"/>
    </row>
    <row r="21" spans="1:155" ht="15">
      <c r="A21" s="915">
        <v>18</v>
      </c>
      <c r="B21" s="916">
        <v>16</v>
      </c>
      <c r="C21" s="916">
        <v>14</v>
      </c>
      <c r="D21" s="917">
        <f t="shared" si="0"/>
        <v>23.150000000000006</v>
      </c>
      <c r="E21" s="48">
        <f t="shared" si="1"/>
        <v>23</v>
      </c>
      <c r="F21" s="44" t="s">
        <v>144</v>
      </c>
      <c r="G21" s="883">
        <f>AVERAGE(J21:EY21)</f>
        <v>153.7</v>
      </c>
      <c r="H21" s="884">
        <f t="shared" si="2"/>
        <v>176.85</v>
      </c>
      <c r="I21" s="202">
        <f>COUNT(J21:EY21)*1</f>
        <v>20</v>
      </c>
      <c r="J21" s="930"/>
      <c r="K21" s="909"/>
      <c r="L21" s="909"/>
      <c r="M21" s="921"/>
      <c r="N21" s="930"/>
      <c r="O21" s="909"/>
      <c r="P21" s="909"/>
      <c r="Q21" s="921"/>
      <c r="R21" s="930"/>
      <c r="S21" s="909"/>
      <c r="T21" s="909"/>
      <c r="U21" s="921"/>
      <c r="V21" s="928"/>
      <c r="W21" s="923"/>
      <c r="X21" s="923"/>
      <c r="Y21" s="929"/>
      <c r="Z21" s="928"/>
      <c r="AA21" s="923"/>
      <c r="AB21" s="923"/>
      <c r="AC21" s="929"/>
      <c r="AD21" s="928"/>
      <c r="AE21" s="923"/>
      <c r="AF21" s="927"/>
      <c r="AG21" s="926"/>
      <c r="AH21" s="923"/>
      <c r="AI21" s="924"/>
      <c r="AJ21" s="926"/>
      <c r="AK21" s="923"/>
      <c r="AL21" s="923"/>
      <c r="AM21" s="975"/>
      <c r="AN21" s="926"/>
      <c r="AO21" s="923"/>
      <c r="AP21" s="923"/>
      <c r="AQ21" s="927"/>
      <c r="AR21" s="928">
        <v>159</v>
      </c>
      <c r="AS21" s="909">
        <v>160</v>
      </c>
      <c r="AT21" s="923">
        <v>193</v>
      </c>
      <c r="AU21" s="929">
        <v>184</v>
      </c>
      <c r="AV21" s="928"/>
      <c r="AW21" s="909"/>
      <c r="AX21" s="923"/>
      <c r="AY21" s="929"/>
      <c r="AZ21" s="907">
        <v>216</v>
      </c>
      <c r="BA21" s="908">
        <v>166</v>
      </c>
      <c r="BB21" s="908">
        <v>143</v>
      </c>
      <c r="BC21" s="977">
        <v>138</v>
      </c>
      <c r="BD21" s="978"/>
      <c r="BE21" s="908"/>
      <c r="BF21" s="908"/>
      <c r="BG21" s="910"/>
      <c r="BH21" s="907"/>
      <c r="BI21" s="908"/>
      <c r="BJ21" s="908"/>
      <c r="BK21" s="910"/>
      <c r="BL21" s="928">
        <v>113</v>
      </c>
      <c r="BM21" s="923">
        <v>140</v>
      </c>
      <c r="BN21" s="908">
        <v>171</v>
      </c>
      <c r="BO21" s="929">
        <v>136</v>
      </c>
      <c r="BP21" s="907">
        <v>123</v>
      </c>
      <c r="BQ21" s="908">
        <v>120</v>
      </c>
      <c r="BR21" s="908">
        <v>159</v>
      </c>
      <c r="BS21" s="912">
        <v>145</v>
      </c>
      <c r="BT21" s="964"/>
      <c r="BU21" s="935"/>
      <c r="BV21" s="950"/>
      <c r="BW21" s="936"/>
      <c r="BX21" s="928"/>
      <c r="BY21" s="923"/>
      <c r="BZ21" s="908"/>
      <c r="CA21" s="927"/>
      <c r="CB21" s="928"/>
      <c r="CC21" s="923"/>
      <c r="CD21" s="908"/>
      <c r="CE21" s="929"/>
      <c r="CF21" s="964"/>
      <c r="CG21" s="935"/>
      <c r="CH21" s="950"/>
      <c r="CI21" s="937"/>
      <c r="CJ21" s="928"/>
      <c r="CK21" s="923"/>
      <c r="CL21" s="908"/>
      <c r="CM21" s="929"/>
      <c r="CN21" s="928"/>
      <c r="CO21" s="923"/>
      <c r="CP21" s="908"/>
      <c r="CQ21" s="929"/>
      <c r="CR21" s="928"/>
      <c r="CS21" s="923"/>
      <c r="CT21" s="908"/>
      <c r="CU21" s="927"/>
      <c r="CV21" s="928"/>
      <c r="CW21" s="923"/>
      <c r="CX21" s="908"/>
      <c r="CY21" s="929"/>
      <c r="CZ21" s="938">
        <v>147</v>
      </c>
      <c r="DA21" s="939">
        <v>175</v>
      </c>
      <c r="DB21" s="939">
        <v>139</v>
      </c>
      <c r="DC21" s="940">
        <v>147</v>
      </c>
      <c r="DD21" s="889"/>
      <c r="DE21" s="889"/>
      <c r="DF21" s="896"/>
      <c r="DG21" s="891"/>
      <c r="DH21" s="928"/>
      <c r="DI21" s="923"/>
      <c r="DJ21" s="908"/>
      <c r="DK21" s="929"/>
      <c r="DL21" s="964"/>
      <c r="DM21" s="935"/>
      <c r="DN21" s="950"/>
      <c r="DO21" s="936"/>
      <c r="DP21" s="964"/>
      <c r="DQ21" s="935"/>
      <c r="DR21" s="950"/>
      <c r="DS21" s="936"/>
      <c r="DT21" s="997"/>
      <c r="DU21" s="939"/>
      <c r="DV21" s="952"/>
      <c r="DW21" s="942"/>
      <c r="DX21" s="928"/>
      <c r="DY21" s="923"/>
      <c r="DZ21" s="908"/>
      <c r="EA21" s="927"/>
      <c r="EB21" s="888"/>
      <c r="EC21" s="889"/>
      <c r="ED21" s="896"/>
      <c r="EE21" s="891"/>
      <c r="EF21" s="928"/>
      <c r="EG21" s="923"/>
      <c r="EH21" s="908"/>
      <c r="EI21" s="927"/>
      <c r="EJ21" s="926"/>
      <c r="EK21" s="923"/>
      <c r="EL21" s="908"/>
      <c r="EM21" s="924"/>
      <c r="EN21" s="965"/>
      <c r="EO21" s="935"/>
      <c r="EP21" s="950"/>
      <c r="EQ21" s="937"/>
      <c r="ER21" s="926"/>
      <c r="ES21" s="923"/>
      <c r="ET21" s="908"/>
      <c r="EU21" s="927"/>
      <c r="EV21" s="926"/>
      <c r="EW21" s="923"/>
      <c r="EX21" s="908"/>
      <c r="EY21" s="924"/>
    </row>
    <row r="22" spans="1:155" ht="15">
      <c r="A22" s="880">
        <v>19</v>
      </c>
      <c r="B22" s="916">
        <v>15</v>
      </c>
      <c r="C22" s="916">
        <v>16</v>
      </c>
      <c r="D22" s="917">
        <f t="shared" si="0"/>
        <v>3.9711538461538396</v>
      </c>
      <c r="E22" s="48">
        <f t="shared" si="1"/>
        <v>4</v>
      </c>
      <c r="F22" s="782" t="s">
        <v>30</v>
      </c>
      <c r="G22" s="883">
        <f>AVERAGE(J22:EY22)</f>
        <v>192.05769230769232</v>
      </c>
      <c r="H22" s="884">
        <f t="shared" si="2"/>
        <v>196.02884615384616</v>
      </c>
      <c r="I22" s="202">
        <f>COUNT(J22:EY22)*1</f>
        <v>52</v>
      </c>
      <c r="J22" s="918"/>
      <c r="K22" s="919"/>
      <c r="L22" s="919"/>
      <c r="M22" s="920"/>
      <c r="N22" s="918"/>
      <c r="O22" s="919"/>
      <c r="P22" s="919"/>
      <c r="Q22" s="920"/>
      <c r="R22" s="918"/>
      <c r="S22" s="919"/>
      <c r="T22" s="919"/>
      <c r="U22" s="921"/>
      <c r="V22" s="907"/>
      <c r="W22" s="908"/>
      <c r="X22" s="908"/>
      <c r="Y22" s="910"/>
      <c r="Z22" s="907"/>
      <c r="AA22" s="908"/>
      <c r="AB22" s="908"/>
      <c r="AC22" s="910"/>
      <c r="AD22" s="907"/>
      <c r="AE22" s="908"/>
      <c r="AF22" s="912"/>
      <c r="AG22" s="922"/>
      <c r="AH22" s="923"/>
      <c r="AI22" s="924"/>
      <c r="AJ22" s="922"/>
      <c r="AK22" s="908"/>
      <c r="AL22" s="908"/>
      <c r="AM22" s="925"/>
      <c r="AN22" s="926"/>
      <c r="AO22" s="909"/>
      <c r="AP22" s="923"/>
      <c r="AQ22" s="927"/>
      <c r="AR22" s="928"/>
      <c r="AS22" s="923"/>
      <c r="AT22" s="923"/>
      <c r="AU22" s="929"/>
      <c r="AV22" s="930"/>
      <c r="AW22" s="931"/>
      <c r="AX22" s="923"/>
      <c r="AY22" s="929"/>
      <c r="AZ22" s="930"/>
      <c r="BA22" s="923"/>
      <c r="BB22" s="923"/>
      <c r="BC22" s="932"/>
      <c r="BD22" s="933"/>
      <c r="BE22" s="923"/>
      <c r="BF22" s="923"/>
      <c r="BG22" s="929"/>
      <c r="BH22" s="907"/>
      <c r="BI22" s="923"/>
      <c r="BJ22" s="923"/>
      <c r="BK22" s="929"/>
      <c r="BL22" s="930"/>
      <c r="BM22" s="923"/>
      <c r="BN22" s="923"/>
      <c r="BO22" s="929"/>
      <c r="BP22" s="930"/>
      <c r="BQ22" s="923"/>
      <c r="BR22" s="923"/>
      <c r="BS22" s="927"/>
      <c r="BT22" s="934"/>
      <c r="BU22" s="935"/>
      <c r="BV22" s="935"/>
      <c r="BW22" s="936"/>
      <c r="BX22" s="930"/>
      <c r="BY22" s="923"/>
      <c r="BZ22" s="923"/>
      <c r="CA22" s="927"/>
      <c r="CB22" s="907">
        <v>185</v>
      </c>
      <c r="CC22" s="923">
        <v>167</v>
      </c>
      <c r="CD22" s="923">
        <v>186</v>
      </c>
      <c r="CE22" s="929">
        <v>171</v>
      </c>
      <c r="CF22" s="948">
        <v>206</v>
      </c>
      <c r="CG22" s="935">
        <v>195</v>
      </c>
      <c r="CH22" s="951">
        <v>191</v>
      </c>
      <c r="CI22" s="937">
        <v>202</v>
      </c>
      <c r="CJ22" s="956">
        <v>213</v>
      </c>
      <c r="CK22" s="923">
        <v>208</v>
      </c>
      <c r="CL22" s="923">
        <v>201</v>
      </c>
      <c r="CM22" s="929">
        <v>171</v>
      </c>
      <c r="CN22" s="907">
        <v>182</v>
      </c>
      <c r="CO22" s="923">
        <v>182</v>
      </c>
      <c r="CP22" s="923">
        <v>212</v>
      </c>
      <c r="CQ22" s="929">
        <v>158</v>
      </c>
      <c r="CR22" s="930"/>
      <c r="CS22" s="923"/>
      <c r="CT22" s="923"/>
      <c r="CU22" s="927"/>
      <c r="CV22" s="907">
        <v>198</v>
      </c>
      <c r="CW22" s="923">
        <v>186</v>
      </c>
      <c r="CX22" s="923">
        <v>219</v>
      </c>
      <c r="CY22" s="929">
        <v>160</v>
      </c>
      <c r="CZ22" s="938">
        <v>210</v>
      </c>
      <c r="DA22" s="939">
        <v>180</v>
      </c>
      <c r="DB22" s="939">
        <v>204</v>
      </c>
      <c r="DC22" s="940">
        <v>213</v>
      </c>
      <c r="DD22" s="930"/>
      <c r="DE22" s="923"/>
      <c r="DF22" s="923"/>
      <c r="DG22" s="927"/>
      <c r="DH22" s="907">
        <v>226</v>
      </c>
      <c r="DI22" s="923">
        <v>171</v>
      </c>
      <c r="DJ22" s="923">
        <v>212</v>
      </c>
      <c r="DK22" s="929">
        <v>187</v>
      </c>
      <c r="DL22" s="934"/>
      <c r="DM22" s="935"/>
      <c r="DN22" s="935"/>
      <c r="DO22" s="936"/>
      <c r="DP22" s="934"/>
      <c r="DQ22" s="935"/>
      <c r="DR22" s="935"/>
      <c r="DS22" s="936"/>
      <c r="DT22" s="938">
        <v>198</v>
      </c>
      <c r="DU22" s="939">
        <v>180</v>
      </c>
      <c r="DV22" s="939">
        <v>202</v>
      </c>
      <c r="DW22" s="942">
        <v>191</v>
      </c>
      <c r="DX22" s="930"/>
      <c r="DY22" s="923"/>
      <c r="DZ22" s="923"/>
      <c r="EA22" s="927"/>
      <c r="EB22" s="907">
        <v>174</v>
      </c>
      <c r="EC22" s="923">
        <v>232</v>
      </c>
      <c r="ED22" s="923">
        <v>164</v>
      </c>
      <c r="EE22" s="927">
        <v>145</v>
      </c>
      <c r="EF22" s="907">
        <v>159</v>
      </c>
      <c r="EG22" s="923">
        <v>178</v>
      </c>
      <c r="EH22" s="923">
        <v>211</v>
      </c>
      <c r="EI22" s="927">
        <v>156</v>
      </c>
      <c r="EJ22" s="957"/>
      <c r="EK22" s="923"/>
      <c r="EL22" s="923"/>
      <c r="EM22" s="924"/>
      <c r="EN22" s="943">
        <v>211</v>
      </c>
      <c r="EO22" s="935">
        <v>184</v>
      </c>
      <c r="EP22" s="935">
        <v>183</v>
      </c>
      <c r="EQ22" s="937">
        <v>212</v>
      </c>
      <c r="ER22" s="922">
        <v>203</v>
      </c>
      <c r="ES22" s="923">
        <v>186</v>
      </c>
      <c r="ET22" s="923">
        <v>213</v>
      </c>
      <c r="EU22" s="927">
        <v>214</v>
      </c>
      <c r="EV22" s="958">
        <v>197</v>
      </c>
      <c r="EW22" s="923">
        <v>216</v>
      </c>
      <c r="EX22" s="923">
        <v>170</v>
      </c>
      <c r="EY22" s="924">
        <v>212</v>
      </c>
    </row>
    <row r="23" spans="1:155" ht="15">
      <c r="A23" s="915">
        <v>20</v>
      </c>
      <c r="B23" s="916">
        <v>14</v>
      </c>
      <c r="C23" s="916">
        <v>14</v>
      </c>
      <c r="D23" s="917">
        <f t="shared" si="0"/>
        <v>20.483870967741936</v>
      </c>
      <c r="E23" s="48">
        <f t="shared" si="1"/>
        <v>20</v>
      </c>
      <c r="F23" s="782" t="s">
        <v>152</v>
      </c>
      <c r="G23" s="883">
        <f>AVERAGE(J23:EY23)</f>
        <v>159.03225806451613</v>
      </c>
      <c r="H23" s="884">
        <f t="shared" si="2"/>
        <v>179.51612903225805</v>
      </c>
      <c r="I23" s="202">
        <f>COUNT(J23:EY23)*1</f>
        <v>31</v>
      </c>
      <c r="J23" s="918"/>
      <c r="K23" s="919"/>
      <c r="L23" s="919"/>
      <c r="M23" s="920"/>
      <c r="N23" s="918"/>
      <c r="O23" s="919"/>
      <c r="P23" s="919"/>
      <c r="Q23" s="920"/>
      <c r="R23" s="918"/>
      <c r="S23" s="919"/>
      <c r="T23" s="919"/>
      <c r="U23" s="968"/>
      <c r="V23" s="907"/>
      <c r="W23" s="908"/>
      <c r="X23" s="908"/>
      <c r="Y23" s="910"/>
      <c r="Z23" s="907"/>
      <c r="AA23" s="908"/>
      <c r="AB23" s="908"/>
      <c r="AC23" s="910"/>
      <c r="AD23" s="907"/>
      <c r="AE23" s="908"/>
      <c r="AF23" s="912"/>
      <c r="AG23" s="988">
        <v>184</v>
      </c>
      <c r="AH23" s="970">
        <v>164</v>
      </c>
      <c r="AI23" s="996">
        <v>201</v>
      </c>
      <c r="AJ23" s="988"/>
      <c r="AK23" s="970"/>
      <c r="AL23" s="970"/>
      <c r="AM23" s="996"/>
      <c r="AN23" s="922">
        <v>161</v>
      </c>
      <c r="AO23" s="909">
        <v>166</v>
      </c>
      <c r="AP23" s="923">
        <v>167</v>
      </c>
      <c r="AQ23" s="927">
        <v>184</v>
      </c>
      <c r="AR23" s="928">
        <v>166</v>
      </c>
      <c r="AS23" s="909">
        <v>127</v>
      </c>
      <c r="AT23" s="923">
        <v>147</v>
      </c>
      <c r="AU23" s="929">
        <v>146</v>
      </c>
      <c r="AV23" s="928"/>
      <c r="AW23" s="909"/>
      <c r="AX23" s="923"/>
      <c r="AY23" s="929"/>
      <c r="AZ23" s="928"/>
      <c r="BA23" s="909"/>
      <c r="BB23" s="923"/>
      <c r="BC23" s="932"/>
      <c r="BD23" s="947"/>
      <c r="BE23" s="909"/>
      <c r="BF23" s="923"/>
      <c r="BG23" s="929"/>
      <c r="BH23" s="907">
        <v>135</v>
      </c>
      <c r="BI23" s="908">
        <v>170</v>
      </c>
      <c r="BJ23" s="908">
        <v>145</v>
      </c>
      <c r="BK23" s="910">
        <v>140</v>
      </c>
      <c r="BL23" s="928">
        <v>169</v>
      </c>
      <c r="BM23" s="923">
        <v>136</v>
      </c>
      <c r="BN23" s="923">
        <v>129</v>
      </c>
      <c r="BO23" s="929">
        <v>127</v>
      </c>
      <c r="BP23" s="928"/>
      <c r="BQ23" s="923"/>
      <c r="BR23" s="923"/>
      <c r="BS23" s="927"/>
      <c r="BT23" s="964"/>
      <c r="BU23" s="935"/>
      <c r="BV23" s="935"/>
      <c r="BW23" s="936"/>
      <c r="BX23" s="928"/>
      <c r="BY23" s="923"/>
      <c r="BZ23" s="923"/>
      <c r="CA23" s="927"/>
      <c r="CB23" s="928"/>
      <c r="CC23" s="923"/>
      <c r="CD23" s="923"/>
      <c r="CE23" s="929"/>
      <c r="CF23" s="964"/>
      <c r="CG23" s="935"/>
      <c r="CH23" s="935"/>
      <c r="CI23" s="937"/>
      <c r="CJ23" s="928"/>
      <c r="CK23" s="923"/>
      <c r="CL23" s="923"/>
      <c r="CM23" s="929"/>
      <c r="CN23" s="928"/>
      <c r="CO23" s="923"/>
      <c r="CP23" s="923"/>
      <c r="CQ23" s="929"/>
      <c r="CR23" s="928"/>
      <c r="CS23" s="923"/>
      <c r="CT23" s="923"/>
      <c r="CU23" s="927"/>
      <c r="CV23" s="928"/>
      <c r="CW23" s="923"/>
      <c r="CX23" s="923"/>
      <c r="CY23" s="929"/>
      <c r="CZ23" s="997"/>
      <c r="DA23" s="939"/>
      <c r="DB23" s="939"/>
      <c r="DC23" s="940"/>
      <c r="DD23" s="928"/>
      <c r="DE23" s="923"/>
      <c r="DF23" s="923"/>
      <c r="DG23" s="927"/>
      <c r="DH23" s="928"/>
      <c r="DI23" s="923"/>
      <c r="DJ23" s="923"/>
      <c r="DK23" s="929"/>
      <c r="DL23" s="1015">
        <v>160</v>
      </c>
      <c r="DM23" s="935">
        <v>201</v>
      </c>
      <c r="DN23" s="935">
        <v>159</v>
      </c>
      <c r="DO23" s="936">
        <v>151</v>
      </c>
      <c r="DP23" s="948">
        <v>148</v>
      </c>
      <c r="DQ23" s="951">
        <v>149</v>
      </c>
      <c r="DR23" s="935">
        <v>178</v>
      </c>
      <c r="DS23" s="936">
        <v>167</v>
      </c>
      <c r="DT23" s="938">
        <v>160</v>
      </c>
      <c r="DU23" s="939">
        <v>162</v>
      </c>
      <c r="DV23" s="939">
        <v>174</v>
      </c>
      <c r="DW23" s="942">
        <v>157</v>
      </c>
      <c r="DX23" s="928"/>
      <c r="DY23" s="923"/>
      <c r="DZ23" s="923"/>
      <c r="EA23" s="927"/>
      <c r="EB23" s="928"/>
      <c r="EC23" s="923"/>
      <c r="ED23" s="923"/>
      <c r="EE23" s="927"/>
      <c r="EF23" s="928"/>
      <c r="EG23" s="923"/>
      <c r="EH23" s="923"/>
      <c r="EI23" s="927"/>
      <c r="EJ23" s="926"/>
      <c r="EK23" s="923"/>
      <c r="EL23" s="923"/>
      <c r="EM23" s="924"/>
      <c r="EN23" s="965"/>
      <c r="EO23" s="935"/>
      <c r="EP23" s="935"/>
      <c r="EQ23" s="937"/>
      <c r="ER23" s="926"/>
      <c r="ES23" s="923"/>
      <c r="ET23" s="923"/>
      <c r="EU23" s="927"/>
      <c r="EV23" s="926"/>
      <c r="EW23" s="923"/>
      <c r="EX23" s="923"/>
      <c r="EY23" s="924"/>
    </row>
    <row r="24" spans="1:155" ht="15">
      <c r="A24" s="915">
        <v>21</v>
      </c>
      <c r="B24" s="916">
        <v>13</v>
      </c>
      <c r="C24" s="916">
        <v>13</v>
      </c>
      <c r="D24" s="917">
        <f t="shared" si="0"/>
        <v>18.30357142857143</v>
      </c>
      <c r="E24" s="48">
        <f t="shared" si="1"/>
        <v>18</v>
      </c>
      <c r="F24" s="782" t="s">
        <v>47</v>
      </c>
      <c r="G24" s="883">
        <f>AVERAGE(J24:EY24)</f>
        <v>163.39285714285714</v>
      </c>
      <c r="H24" s="884">
        <f t="shared" si="2"/>
        <v>181.69642857142856</v>
      </c>
      <c r="I24" s="202">
        <f>COUNT(J24:EY24)*1</f>
        <v>56</v>
      </c>
      <c r="J24" s="918"/>
      <c r="K24" s="919"/>
      <c r="L24" s="919"/>
      <c r="M24" s="920"/>
      <c r="N24" s="918"/>
      <c r="O24" s="919"/>
      <c r="P24" s="919"/>
      <c r="Q24" s="920"/>
      <c r="R24" s="918"/>
      <c r="S24" s="919"/>
      <c r="T24" s="919"/>
      <c r="U24" s="921"/>
      <c r="V24" s="907"/>
      <c r="W24" s="908"/>
      <c r="X24" s="908"/>
      <c r="Y24" s="910"/>
      <c r="Z24" s="907"/>
      <c r="AA24" s="908"/>
      <c r="AB24" s="908"/>
      <c r="AC24" s="910"/>
      <c r="AD24" s="907"/>
      <c r="AE24" s="908"/>
      <c r="AF24" s="912"/>
      <c r="AG24" s="922"/>
      <c r="AH24" s="923"/>
      <c r="AI24" s="924"/>
      <c r="AJ24" s="922"/>
      <c r="AK24" s="908"/>
      <c r="AL24" s="908"/>
      <c r="AM24" s="925"/>
      <c r="AN24" s="926"/>
      <c r="AO24" s="909"/>
      <c r="AP24" s="923"/>
      <c r="AQ24" s="927"/>
      <c r="AR24" s="928"/>
      <c r="AS24" s="923"/>
      <c r="AT24" s="923"/>
      <c r="AU24" s="929"/>
      <c r="AV24" s="930"/>
      <c r="AW24" s="931"/>
      <c r="AX24" s="923"/>
      <c r="AY24" s="929"/>
      <c r="AZ24" s="930"/>
      <c r="BA24" s="923"/>
      <c r="BB24" s="923"/>
      <c r="BC24" s="932"/>
      <c r="BD24" s="933"/>
      <c r="BE24" s="923"/>
      <c r="BF24" s="923"/>
      <c r="BG24" s="929"/>
      <c r="BH24" s="907"/>
      <c r="BI24" s="923"/>
      <c r="BJ24" s="923"/>
      <c r="BK24" s="929"/>
      <c r="BL24" s="930"/>
      <c r="BM24" s="923"/>
      <c r="BN24" s="923"/>
      <c r="BO24" s="929"/>
      <c r="BP24" s="930">
        <v>144</v>
      </c>
      <c r="BQ24" s="909">
        <v>161</v>
      </c>
      <c r="BR24" s="923">
        <v>144</v>
      </c>
      <c r="BS24" s="927">
        <v>160</v>
      </c>
      <c r="BT24" s="948">
        <v>140</v>
      </c>
      <c r="BU24" s="950">
        <v>177</v>
      </c>
      <c r="BV24" s="950">
        <v>168</v>
      </c>
      <c r="BW24" s="989">
        <v>170</v>
      </c>
      <c r="BX24" s="907">
        <v>172</v>
      </c>
      <c r="BY24" s="908">
        <v>170</v>
      </c>
      <c r="BZ24" s="908">
        <v>171</v>
      </c>
      <c r="CA24" s="912">
        <v>147</v>
      </c>
      <c r="CB24" s="930">
        <v>142</v>
      </c>
      <c r="CC24" s="923">
        <v>150</v>
      </c>
      <c r="CD24" s="923">
        <v>133</v>
      </c>
      <c r="CE24" s="929">
        <v>172</v>
      </c>
      <c r="CF24" s="948">
        <v>145</v>
      </c>
      <c r="CG24" s="935">
        <v>128</v>
      </c>
      <c r="CH24" s="935">
        <v>138</v>
      </c>
      <c r="CI24" s="937">
        <v>156</v>
      </c>
      <c r="CJ24" s="907">
        <v>124</v>
      </c>
      <c r="CK24" s="923">
        <v>143</v>
      </c>
      <c r="CL24" s="923">
        <v>127</v>
      </c>
      <c r="CM24" s="929">
        <v>148</v>
      </c>
      <c r="CN24" s="907">
        <v>136</v>
      </c>
      <c r="CO24" s="923">
        <v>138</v>
      </c>
      <c r="CP24" s="923">
        <v>149</v>
      </c>
      <c r="CQ24" s="929">
        <v>111</v>
      </c>
      <c r="CR24" s="907">
        <v>162</v>
      </c>
      <c r="CS24" s="923">
        <v>147</v>
      </c>
      <c r="CT24" s="923">
        <v>148</v>
      </c>
      <c r="CU24" s="927">
        <v>181</v>
      </c>
      <c r="CV24" s="907"/>
      <c r="CW24" s="908"/>
      <c r="CX24" s="908"/>
      <c r="CY24" s="910"/>
      <c r="CZ24" s="938"/>
      <c r="DA24" s="952"/>
      <c r="DB24" s="952"/>
      <c r="DC24" s="953"/>
      <c r="DD24" s="907">
        <v>210</v>
      </c>
      <c r="DE24" s="923">
        <v>186</v>
      </c>
      <c r="DF24" s="923">
        <v>155</v>
      </c>
      <c r="DG24" s="927">
        <v>183</v>
      </c>
      <c r="DH24" s="907">
        <v>170</v>
      </c>
      <c r="DI24" s="923">
        <v>202</v>
      </c>
      <c r="DJ24" s="923">
        <v>176</v>
      </c>
      <c r="DK24" s="921">
        <v>192</v>
      </c>
      <c r="DL24" s="948"/>
      <c r="DM24" s="950"/>
      <c r="DN24" s="950"/>
      <c r="DO24" s="989"/>
      <c r="DP24" s="948"/>
      <c r="DQ24" s="950"/>
      <c r="DR24" s="950"/>
      <c r="DS24" s="989"/>
      <c r="DT24" s="938">
        <v>169</v>
      </c>
      <c r="DU24" s="939">
        <v>197</v>
      </c>
      <c r="DV24" s="941">
        <v>153</v>
      </c>
      <c r="DW24" s="942">
        <v>154</v>
      </c>
      <c r="DX24" s="907">
        <v>184</v>
      </c>
      <c r="DY24" s="923">
        <v>158</v>
      </c>
      <c r="DZ24" s="923">
        <v>198</v>
      </c>
      <c r="EA24" s="927">
        <v>213</v>
      </c>
      <c r="EB24" s="895"/>
      <c r="EC24" s="896"/>
      <c r="ED24" s="896"/>
      <c r="EE24" s="900"/>
      <c r="EF24" s="907"/>
      <c r="EG24" s="908"/>
      <c r="EH24" s="908"/>
      <c r="EI24" s="912"/>
      <c r="EJ24" s="922"/>
      <c r="EK24" s="908"/>
      <c r="EL24" s="908"/>
      <c r="EM24" s="954"/>
      <c r="EN24" s="943"/>
      <c r="EO24" s="950"/>
      <c r="EP24" s="950"/>
      <c r="EQ24" s="955"/>
      <c r="ER24" s="922">
        <v>223</v>
      </c>
      <c r="ES24" s="923">
        <v>164</v>
      </c>
      <c r="ET24" s="923">
        <v>171</v>
      </c>
      <c r="EU24" s="976">
        <v>170</v>
      </c>
      <c r="EV24" s="958">
        <v>170</v>
      </c>
      <c r="EW24" s="923">
        <v>178</v>
      </c>
      <c r="EX24" s="923">
        <v>190</v>
      </c>
      <c r="EY24" s="924">
        <v>182</v>
      </c>
    </row>
    <row r="25" spans="1:155" ht="15">
      <c r="A25" s="880">
        <v>22</v>
      </c>
      <c r="B25" s="916">
        <v>15</v>
      </c>
      <c r="C25" s="916">
        <v>15</v>
      </c>
      <c r="D25" s="917">
        <f t="shared" si="0"/>
        <v>26.26785714285714</v>
      </c>
      <c r="E25" s="48">
        <f t="shared" si="1"/>
        <v>26</v>
      </c>
      <c r="F25" s="782" t="s">
        <v>206</v>
      </c>
      <c r="G25" s="883">
        <f>AVERAGE(J25:EY25)</f>
        <v>147.46428571428572</v>
      </c>
      <c r="H25" s="884">
        <f t="shared" si="2"/>
        <v>173.73214285714286</v>
      </c>
      <c r="I25" s="202">
        <f>COUNT(J25:EY25)*1</f>
        <v>28</v>
      </c>
      <c r="J25" s="918"/>
      <c r="K25" s="919"/>
      <c r="L25" s="919"/>
      <c r="M25" s="920"/>
      <c r="N25" s="918"/>
      <c r="O25" s="919"/>
      <c r="P25" s="919"/>
      <c r="Q25" s="920"/>
      <c r="R25" s="918"/>
      <c r="S25" s="919"/>
      <c r="T25" s="919"/>
      <c r="U25" s="921"/>
      <c r="V25" s="907"/>
      <c r="W25" s="908"/>
      <c r="X25" s="908"/>
      <c r="Y25" s="910"/>
      <c r="Z25" s="907"/>
      <c r="AA25" s="908"/>
      <c r="AB25" s="908"/>
      <c r="AC25" s="910"/>
      <c r="AD25" s="907"/>
      <c r="AE25" s="908"/>
      <c r="AF25" s="912"/>
      <c r="AG25" s="922"/>
      <c r="AH25" s="923"/>
      <c r="AI25" s="924"/>
      <c r="AJ25" s="922"/>
      <c r="AK25" s="908"/>
      <c r="AL25" s="908"/>
      <c r="AM25" s="925"/>
      <c r="AN25" s="926"/>
      <c r="AO25" s="909"/>
      <c r="AP25" s="923"/>
      <c r="AQ25" s="927"/>
      <c r="AR25" s="928"/>
      <c r="AS25" s="923"/>
      <c r="AT25" s="923"/>
      <c r="AU25" s="929"/>
      <c r="AV25" s="930"/>
      <c r="AW25" s="931"/>
      <c r="AX25" s="923"/>
      <c r="AY25" s="929"/>
      <c r="AZ25" s="930"/>
      <c r="BA25" s="923"/>
      <c r="BB25" s="923"/>
      <c r="BC25" s="932"/>
      <c r="BD25" s="933"/>
      <c r="BE25" s="923"/>
      <c r="BF25" s="923"/>
      <c r="BG25" s="929"/>
      <c r="BH25" s="907"/>
      <c r="BI25" s="923"/>
      <c r="BJ25" s="923"/>
      <c r="BK25" s="929"/>
      <c r="BL25" s="930"/>
      <c r="BM25" s="923"/>
      <c r="BN25" s="923"/>
      <c r="BO25" s="929"/>
      <c r="BP25" s="930"/>
      <c r="BQ25" s="923"/>
      <c r="BR25" s="923"/>
      <c r="BS25" s="927"/>
      <c r="BT25" s="934"/>
      <c r="BU25" s="935"/>
      <c r="BV25" s="935"/>
      <c r="BW25" s="936"/>
      <c r="BX25" s="930"/>
      <c r="BY25" s="923"/>
      <c r="BZ25" s="923"/>
      <c r="CA25" s="927"/>
      <c r="CB25" s="930"/>
      <c r="CC25" s="923"/>
      <c r="CD25" s="923"/>
      <c r="CE25" s="929"/>
      <c r="CF25" s="934"/>
      <c r="CG25" s="935"/>
      <c r="CH25" s="935"/>
      <c r="CI25" s="937"/>
      <c r="CJ25" s="930"/>
      <c r="CK25" s="923"/>
      <c r="CL25" s="923"/>
      <c r="CM25" s="929"/>
      <c r="CN25" s="930"/>
      <c r="CO25" s="923"/>
      <c r="CP25" s="923"/>
      <c r="CQ25" s="929"/>
      <c r="CR25" s="885"/>
      <c r="CS25" s="889"/>
      <c r="CT25" s="889"/>
      <c r="CU25" s="891"/>
      <c r="CV25" s="907">
        <v>149</v>
      </c>
      <c r="CW25" s="923">
        <v>135</v>
      </c>
      <c r="CX25" s="1010">
        <v>128</v>
      </c>
      <c r="CY25" s="1011">
        <v>143</v>
      </c>
      <c r="CZ25" s="938">
        <v>169</v>
      </c>
      <c r="DA25" s="939">
        <v>148</v>
      </c>
      <c r="DB25" s="939">
        <v>122</v>
      </c>
      <c r="DC25" s="940">
        <v>119</v>
      </c>
      <c r="DD25" s="930"/>
      <c r="DE25" s="923"/>
      <c r="DF25" s="923"/>
      <c r="DG25" s="927"/>
      <c r="DH25" s="930"/>
      <c r="DI25" s="923"/>
      <c r="DJ25" s="923"/>
      <c r="DK25" s="929"/>
      <c r="DL25" s="948">
        <v>185</v>
      </c>
      <c r="DM25" s="935">
        <v>143</v>
      </c>
      <c r="DN25" s="935">
        <v>192</v>
      </c>
      <c r="DO25" s="936">
        <v>147</v>
      </c>
      <c r="DP25" s="948">
        <v>188</v>
      </c>
      <c r="DQ25" s="935">
        <v>149</v>
      </c>
      <c r="DR25" s="935">
        <v>153</v>
      </c>
      <c r="DS25" s="1018">
        <v>138</v>
      </c>
      <c r="DT25" s="966"/>
      <c r="DU25" s="939"/>
      <c r="DV25" s="939"/>
      <c r="DW25" s="942"/>
      <c r="DX25" s="907">
        <v>156</v>
      </c>
      <c r="DY25" s="923">
        <v>192</v>
      </c>
      <c r="DZ25" s="923">
        <v>116</v>
      </c>
      <c r="EA25" s="927">
        <v>113</v>
      </c>
      <c r="EB25" s="907">
        <v>153</v>
      </c>
      <c r="EC25" s="923">
        <v>182</v>
      </c>
      <c r="ED25" s="923">
        <v>111</v>
      </c>
      <c r="EE25" s="927">
        <v>125</v>
      </c>
      <c r="EF25" s="930"/>
      <c r="EG25" s="923"/>
      <c r="EH25" s="923"/>
      <c r="EI25" s="927"/>
      <c r="EJ25" s="957"/>
      <c r="EK25" s="923"/>
      <c r="EL25" s="923"/>
      <c r="EM25" s="924"/>
      <c r="EN25" s="943">
        <v>158</v>
      </c>
      <c r="EO25" s="935">
        <v>164</v>
      </c>
      <c r="EP25" s="935">
        <v>127</v>
      </c>
      <c r="EQ25" s="937">
        <v>124</v>
      </c>
      <c r="ER25" s="957"/>
      <c r="ES25" s="923"/>
      <c r="ET25" s="923"/>
      <c r="EU25" s="927"/>
      <c r="EV25" s="957"/>
      <c r="EW25" s="923"/>
      <c r="EX25" s="923"/>
      <c r="EY25" s="924"/>
    </row>
    <row r="26" spans="1:155" ht="15">
      <c r="A26" s="915">
        <v>23</v>
      </c>
      <c r="B26" s="916">
        <v>15</v>
      </c>
      <c r="C26" s="916">
        <v>15</v>
      </c>
      <c r="D26" s="917">
        <f t="shared" si="0"/>
        <v>13.71710526315789</v>
      </c>
      <c r="E26" s="48">
        <f t="shared" si="1"/>
        <v>14</v>
      </c>
      <c r="F26" s="44" t="s">
        <v>54</v>
      </c>
      <c r="G26" s="883">
        <f>AVERAGE(J26:EY26)</f>
        <v>172.56578947368422</v>
      </c>
      <c r="H26" s="884">
        <f t="shared" si="2"/>
        <v>186.2828947368421</v>
      </c>
      <c r="I26" s="202">
        <f>COUNT(J26:EY26)*1</f>
        <v>76</v>
      </c>
      <c r="J26" s="930"/>
      <c r="K26" s="909"/>
      <c r="L26" s="909"/>
      <c r="M26" s="921"/>
      <c r="N26" s="930"/>
      <c r="O26" s="909"/>
      <c r="P26" s="909"/>
      <c r="Q26" s="921"/>
      <c r="R26" s="930"/>
      <c r="S26" s="909"/>
      <c r="T26" s="909"/>
      <c r="U26" s="921"/>
      <c r="V26" s="928"/>
      <c r="W26" s="923"/>
      <c r="X26" s="923"/>
      <c r="Y26" s="929"/>
      <c r="Z26" s="928"/>
      <c r="AA26" s="923"/>
      <c r="AB26" s="923"/>
      <c r="AC26" s="929"/>
      <c r="AD26" s="928"/>
      <c r="AE26" s="923"/>
      <c r="AF26" s="927"/>
      <c r="AG26" s="926"/>
      <c r="AH26" s="923"/>
      <c r="AI26" s="924"/>
      <c r="AJ26" s="926"/>
      <c r="AK26" s="923"/>
      <c r="AL26" s="923"/>
      <c r="AM26" s="924"/>
      <c r="AN26" s="988">
        <v>106</v>
      </c>
      <c r="AO26" s="970">
        <v>91</v>
      </c>
      <c r="AP26" s="970">
        <v>151</v>
      </c>
      <c r="AQ26" s="974">
        <v>149</v>
      </c>
      <c r="AR26" s="928"/>
      <c r="AS26" s="923"/>
      <c r="AT26" s="923"/>
      <c r="AU26" s="929"/>
      <c r="AV26" s="928"/>
      <c r="AW26" s="923"/>
      <c r="AX26" s="923"/>
      <c r="AY26" s="929"/>
      <c r="AZ26" s="928"/>
      <c r="BA26" s="923"/>
      <c r="BB26" s="923"/>
      <c r="BC26" s="932"/>
      <c r="BD26" s="947"/>
      <c r="BE26" s="923"/>
      <c r="BF26" s="923"/>
      <c r="BG26" s="929"/>
      <c r="BH26" s="928"/>
      <c r="BI26" s="923"/>
      <c r="BJ26" s="923"/>
      <c r="BK26" s="929"/>
      <c r="BL26" s="928"/>
      <c r="BM26" s="923"/>
      <c r="BN26" s="923"/>
      <c r="BO26" s="929"/>
      <c r="BP26" s="928"/>
      <c r="BQ26" s="923"/>
      <c r="BR26" s="923"/>
      <c r="BS26" s="927"/>
      <c r="BT26" s="964">
        <v>145</v>
      </c>
      <c r="BU26" s="935">
        <v>143</v>
      </c>
      <c r="BV26" s="935">
        <v>183</v>
      </c>
      <c r="BW26" s="936">
        <v>165</v>
      </c>
      <c r="BX26" s="928">
        <v>167</v>
      </c>
      <c r="BY26" s="908">
        <v>169</v>
      </c>
      <c r="BZ26" s="923">
        <v>159</v>
      </c>
      <c r="CA26" s="927">
        <v>180</v>
      </c>
      <c r="CB26" s="907">
        <v>157</v>
      </c>
      <c r="CC26" s="908">
        <v>168</v>
      </c>
      <c r="CD26" s="908">
        <v>170</v>
      </c>
      <c r="CE26" s="910">
        <v>197</v>
      </c>
      <c r="CF26" s="948">
        <v>193</v>
      </c>
      <c r="CG26" s="935">
        <v>160</v>
      </c>
      <c r="CH26" s="935">
        <v>162</v>
      </c>
      <c r="CI26" s="937">
        <v>190</v>
      </c>
      <c r="CJ26" s="907">
        <v>188</v>
      </c>
      <c r="CK26" s="923">
        <v>179</v>
      </c>
      <c r="CL26" s="541">
        <v>173</v>
      </c>
      <c r="CM26" s="929">
        <v>152</v>
      </c>
      <c r="CN26" s="928"/>
      <c r="CO26" s="908"/>
      <c r="CP26" s="923"/>
      <c r="CQ26" s="929"/>
      <c r="CR26" s="907">
        <v>194</v>
      </c>
      <c r="CS26" s="923">
        <v>178</v>
      </c>
      <c r="CT26" s="923">
        <v>194</v>
      </c>
      <c r="CU26" s="927">
        <v>210</v>
      </c>
      <c r="CV26" s="907">
        <v>139</v>
      </c>
      <c r="CW26" s="923">
        <v>135</v>
      </c>
      <c r="CX26" s="923">
        <v>135</v>
      </c>
      <c r="CY26" s="929">
        <v>159</v>
      </c>
      <c r="CZ26" s="938">
        <v>182</v>
      </c>
      <c r="DA26" s="939">
        <v>158</v>
      </c>
      <c r="DB26" s="939">
        <v>177</v>
      </c>
      <c r="DC26" s="940">
        <v>187</v>
      </c>
      <c r="DD26" s="907">
        <v>170</v>
      </c>
      <c r="DE26" s="923">
        <v>202</v>
      </c>
      <c r="DF26" s="923">
        <v>211</v>
      </c>
      <c r="DG26" s="999">
        <v>193</v>
      </c>
      <c r="DH26" s="907">
        <v>180</v>
      </c>
      <c r="DI26" s="923">
        <v>166</v>
      </c>
      <c r="DJ26" s="923">
        <v>186</v>
      </c>
      <c r="DK26" s="929">
        <v>154</v>
      </c>
      <c r="DL26" s="948">
        <v>184</v>
      </c>
      <c r="DM26" s="935">
        <v>173</v>
      </c>
      <c r="DN26" s="935">
        <v>159</v>
      </c>
      <c r="DO26" s="936">
        <v>133</v>
      </c>
      <c r="DP26" s="948">
        <v>185</v>
      </c>
      <c r="DQ26" s="951">
        <v>160</v>
      </c>
      <c r="DR26" s="935">
        <v>162</v>
      </c>
      <c r="DS26" s="936">
        <v>190</v>
      </c>
      <c r="DT26" s="938">
        <v>215</v>
      </c>
      <c r="DU26" s="939">
        <v>159</v>
      </c>
      <c r="DV26" s="939">
        <v>191</v>
      </c>
      <c r="DW26" s="942">
        <v>199</v>
      </c>
      <c r="DX26" s="928"/>
      <c r="DY26" s="908"/>
      <c r="DZ26" s="923"/>
      <c r="EA26" s="927"/>
      <c r="EB26" s="928"/>
      <c r="EC26" s="908"/>
      <c r="ED26" s="923"/>
      <c r="EE26" s="927"/>
      <c r="EF26" s="907">
        <v>153</v>
      </c>
      <c r="EG26" s="923">
        <v>173</v>
      </c>
      <c r="EH26" s="923">
        <v>170</v>
      </c>
      <c r="EI26" s="927">
        <v>150</v>
      </c>
      <c r="EJ26" s="922">
        <v>142</v>
      </c>
      <c r="EK26" s="923">
        <v>170</v>
      </c>
      <c r="EL26" s="923">
        <v>155</v>
      </c>
      <c r="EM26" s="924">
        <v>150</v>
      </c>
      <c r="EN26" s="943">
        <v>157</v>
      </c>
      <c r="EO26" s="935">
        <v>153</v>
      </c>
      <c r="EP26" s="935">
        <v>180</v>
      </c>
      <c r="EQ26" s="937">
        <v>258</v>
      </c>
      <c r="ER26" s="922">
        <v>190</v>
      </c>
      <c r="ES26" s="923">
        <v>174</v>
      </c>
      <c r="ET26" s="923">
        <v>168</v>
      </c>
      <c r="EU26" s="927">
        <v>227</v>
      </c>
      <c r="EV26" s="922">
        <v>214</v>
      </c>
      <c r="EW26" s="923">
        <v>200</v>
      </c>
      <c r="EX26" s="923">
        <v>216</v>
      </c>
      <c r="EY26" s="924">
        <v>198</v>
      </c>
    </row>
    <row r="27" spans="1:155" ht="15">
      <c r="A27" s="915">
        <v>24</v>
      </c>
      <c r="B27" s="916">
        <v>14</v>
      </c>
      <c r="C27" s="916">
        <v>15</v>
      </c>
      <c r="D27" s="917">
        <f t="shared" si="0"/>
        <v>29.824074074074076</v>
      </c>
      <c r="E27" s="48">
        <f t="shared" si="1"/>
        <v>30</v>
      </c>
      <c r="F27" s="44" t="s">
        <v>191</v>
      </c>
      <c r="G27" s="883">
        <f>AVERAGE(J27:EY27)</f>
        <v>140.35185185185185</v>
      </c>
      <c r="H27" s="884">
        <f t="shared" si="2"/>
        <v>170.17592592592592</v>
      </c>
      <c r="I27" s="202">
        <f>COUNT(J27:EY27)*1</f>
        <v>54</v>
      </c>
      <c r="J27" s="992"/>
      <c r="K27" s="1001"/>
      <c r="L27" s="1001"/>
      <c r="M27" s="1002"/>
      <c r="N27" s="992"/>
      <c r="O27" s="1001"/>
      <c r="P27" s="1001"/>
      <c r="Q27" s="1002"/>
      <c r="R27" s="992"/>
      <c r="S27" s="1001"/>
      <c r="T27" s="1001"/>
      <c r="U27" s="1002"/>
      <c r="V27" s="992"/>
      <c r="W27" s="1001"/>
      <c r="X27" s="1001"/>
      <c r="Y27" s="1002"/>
      <c r="Z27" s="907"/>
      <c r="AA27" s="923"/>
      <c r="AB27" s="923"/>
      <c r="AC27" s="929"/>
      <c r="AD27" s="907">
        <v>148</v>
      </c>
      <c r="AE27" s="908">
        <v>146</v>
      </c>
      <c r="AF27" s="912">
        <v>129</v>
      </c>
      <c r="AG27" s="922">
        <v>136</v>
      </c>
      <c r="AH27" s="908">
        <v>162</v>
      </c>
      <c r="AI27" s="924">
        <v>145</v>
      </c>
      <c r="AJ27" s="957">
        <v>110</v>
      </c>
      <c r="AK27" s="908">
        <v>106</v>
      </c>
      <c r="AL27" s="908">
        <v>106</v>
      </c>
      <c r="AM27" s="954">
        <v>74</v>
      </c>
      <c r="AN27" s="957"/>
      <c r="AO27" s="908"/>
      <c r="AP27" s="908"/>
      <c r="AQ27" s="912"/>
      <c r="AR27" s="930"/>
      <c r="AS27" s="908"/>
      <c r="AT27" s="908"/>
      <c r="AU27" s="910"/>
      <c r="AV27" s="930"/>
      <c r="AW27" s="908"/>
      <c r="AX27" s="908"/>
      <c r="AY27" s="910"/>
      <c r="AZ27" s="930"/>
      <c r="BA27" s="908"/>
      <c r="BB27" s="908"/>
      <c r="BC27" s="977"/>
      <c r="BD27" s="933"/>
      <c r="BE27" s="908"/>
      <c r="BF27" s="908"/>
      <c r="BG27" s="910"/>
      <c r="BH27" s="930"/>
      <c r="BI27" s="908"/>
      <c r="BJ27" s="908"/>
      <c r="BK27" s="910"/>
      <c r="BL27" s="930"/>
      <c r="BM27" s="908"/>
      <c r="BN27" s="908"/>
      <c r="BO27" s="910"/>
      <c r="BP27" s="930"/>
      <c r="BQ27" s="908"/>
      <c r="BR27" s="908"/>
      <c r="BS27" s="912"/>
      <c r="BT27" s="934"/>
      <c r="BU27" s="950"/>
      <c r="BV27" s="950"/>
      <c r="BW27" s="989"/>
      <c r="BX27" s="930"/>
      <c r="BY27" s="908"/>
      <c r="BZ27" s="908"/>
      <c r="CA27" s="912"/>
      <c r="CB27" s="930"/>
      <c r="CC27" s="908"/>
      <c r="CD27" s="908"/>
      <c r="CE27" s="910"/>
      <c r="CF27" s="934"/>
      <c r="CG27" s="950"/>
      <c r="CH27" s="950"/>
      <c r="CI27" s="955"/>
      <c r="CJ27" s="930"/>
      <c r="CK27" s="908"/>
      <c r="CL27" s="908"/>
      <c r="CM27" s="910"/>
      <c r="CN27" s="930"/>
      <c r="CO27" s="908"/>
      <c r="CP27" s="908"/>
      <c r="CQ27" s="910"/>
      <c r="CR27" s="930"/>
      <c r="CS27" s="908"/>
      <c r="CT27" s="908"/>
      <c r="CU27" s="912"/>
      <c r="CV27" s="907">
        <v>173</v>
      </c>
      <c r="CW27" s="923">
        <v>128</v>
      </c>
      <c r="CX27" s="923">
        <v>155</v>
      </c>
      <c r="CY27" s="929">
        <v>112</v>
      </c>
      <c r="CZ27" s="938">
        <v>158</v>
      </c>
      <c r="DA27" s="939">
        <v>133</v>
      </c>
      <c r="DB27" s="939">
        <v>152</v>
      </c>
      <c r="DC27" s="940">
        <v>137</v>
      </c>
      <c r="DD27" s="907">
        <v>121</v>
      </c>
      <c r="DE27" s="923">
        <v>166</v>
      </c>
      <c r="DF27" s="923">
        <v>132</v>
      </c>
      <c r="DG27" s="927">
        <v>121</v>
      </c>
      <c r="DH27" s="930"/>
      <c r="DI27" s="908"/>
      <c r="DJ27" s="908"/>
      <c r="DK27" s="910"/>
      <c r="DL27" s="934"/>
      <c r="DM27" s="950"/>
      <c r="DN27" s="950"/>
      <c r="DO27" s="989"/>
      <c r="DP27" s="948">
        <v>147</v>
      </c>
      <c r="DQ27" s="935">
        <v>116</v>
      </c>
      <c r="DR27" s="935">
        <v>134</v>
      </c>
      <c r="DS27" s="936">
        <v>164</v>
      </c>
      <c r="DT27" s="938">
        <v>143</v>
      </c>
      <c r="DU27" s="939">
        <v>129</v>
      </c>
      <c r="DV27" s="939">
        <v>169</v>
      </c>
      <c r="DW27" s="942">
        <v>153</v>
      </c>
      <c r="DX27" s="907">
        <v>148</v>
      </c>
      <c r="DY27" s="923">
        <v>107</v>
      </c>
      <c r="DZ27" s="923">
        <v>109</v>
      </c>
      <c r="EA27" s="927">
        <v>164</v>
      </c>
      <c r="EB27" s="930"/>
      <c r="EC27" s="908"/>
      <c r="ED27" s="908"/>
      <c r="EE27" s="912"/>
      <c r="EF27" s="907">
        <v>143</v>
      </c>
      <c r="EG27" s="923">
        <v>156</v>
      </c>
      <c r="EH27" s="923">
        <v>139</v>
      </c>
      <c r="EI27" s="927">
        <v>158</v>
      </c>
      <c r="EJ27" s="922">
        <v>123</v>
      </c>
      <c r="EK27" s="923">
        <v>147</v>
      </c>
      <c r="EL27" s="923">
        <v>138</v>
      </c>
      <c r="EM27" s="924">
        <v>134</v>
      </c>
      <c r="EN27" s="943">
        <v>138</v>
      </c>
      <c r="EO27" s="935">
        <v>155</v>
      </c>
      <c r="EP27" s="935">
        <v>184</v>
      </c>
      <c r="EQ27" s="937">
        <v>132</v>
      </c>
      <c r="ER27" s="922">
        <v>149</v>
      </c>
      <c r="ES27" s="923">
        <v>132</v>
      </c>
      <c r="ET27" s="923">
        <v>147</v>
      </c>
      <c r="EU27" s="927">
        <v>144</v>
      </c>
      <c r="EV27" s="922">
        <v>163</v>
      </c>
      <c r="EW27" s="923">
        <v>166</v>
      </c>
      <c r="EX27" s="923">
        <v>147</v>
      </c>
      <c r="EY27" s="944">
        <v>151</v>
      </c>
    </row>
    <row r="28" spans="1:155" ht="15">
      <c r="A28" s="880">
        <v>25</v>
      </c>
      <c r="B28" s="916">
        <v>15</v>
      </c>
      <c r="C28" s="916">
        <v>15</v>
      </c>
      <c r="D28" s="917">
        <f t="shared" si="0"/>
        <v>30</v>
      </c>
      <c r="E28" s="48">
        <f t="shared" si="1"/>
        <v>30</v>
      </c>
      <c r="F28" s="44" t="s">
        <v>126</v>
      </c>
      <c r="G28" s="883">
        <f>AVERAGE(J28:EY28)</f>
        <v>136.11111111111111</v>
      </c>
      <c r="H28" s="884">
        <f t="shared" si="2"/>
        <v>166.11111111111111</v>
      </c>
      <c r="I28" s="202">
        <f>COUNT(J28:EY28)*1</f>
        <v>27</v>
      </c>
      <c r="J28" s="992"/>
      <c r="K28" s="1001"/>
      <c r="L28" s="1001"/>
      <c r="M28" s="1002"/>
      <c r="N28" s="992"/>
      <c r="O28" s="1001"/>
      <c r="P28" s="1001"/>
      <c r="Q28" s="1002"/>
      <c r="R28" s="992"/>
      <c r="S28" s="1001"/>
      <c r="T28" s="1001"/>
      <c r="U28" s="1002"/>
      <c r="V28" s="992"/>
      <c r="W28" s="1001"/>
      <c r="X28" s="1001"/>
      <c r="Y28" s="1002"/>
      <c r="Z28" s="1151"/>
      <c r="AA28" s="889">
        <v>154</v>
      </c>
      <c r="AB28" s="889">
        <v>156</v>
      </c>
      <c r="AC28" s="890">
        <v>139</v>
      </c>
      <c r="AD28" s="895"/>
      <c r="AE28" s="896"/>
      <c r="AF28" s="900"/>
      <c r="AG28" s="922"/>
      <c r="AH28" s="923"/>
      <c r="AI28" s="924"/>
      <c r="AJ28" s="926">
        <v>107</v>
      </c>
      <c r="AK28" s="909">
        <v>153</v>
      </c>
      <c r="AL28" s="923">
        <v>139</v>
      </c>
      <c r="AM28" s="924">
        <v>160</v>
      </c>
      <c r="AN28" s="926"/>
      <c r="AO28" s="909"/>
      <c r="AP28" s="923"/>
      <c r="AQ28" s="927"/>
      <c r="AR28" s="928"/>
      <c r="AS28" s="909"/>
      <c r="AT28" s="923"/>
      <c r="AU28" s="929"/>
      <c r="AV28" s="907">
        <v>147</v>
      </c>
      <c r="AW28" s="908">
        <v>150</v>
      </c>
      <c r="AX28" s="908">
        <v>177</v>
      </c>
      <c r="AY28" s="910">
        <v>139</v>
      </c>
      <c r="AZ28" s="907"/>
      <c r="BA28" s="908"/>
      <c r="BB28" s="908"/>
      <c r="BC28" s="977"/>
      <c r="BD28" s="978"/>
      <c r="BE28" s="908"/>
      <c r="BF28" s="908"/>
      <c r="BG28" s="910"/>
      <c r="BH28" s="907"/>
      <c r="BI28" s="908"/>
      <c r="BJ28" s="908"/>
      <c r="BK28" s="910"/>
      <c r="BL28" s="907">
        <v>116</v>
      </c>
      <c r="BM28" s="923">
        <v>91</v>
      </c>
      <c r="BN28" s="923">
        <v>123</v>
      </c>
      <c r="BO28" s="929">
        <v>144</v>
      </c>
      <c r="BP28" s="907"/>
      <c r="BQ28" s="923"/>
      <c r="BR28" s="923"/>
      <c r="BS28" s="927"/>
      <c r="BT28" s="948"/>
      <c r="BU28" s="935"/>
      <c r="BV28" s="935"/>
      <c r="BW28" s="936"/>
      <c r="BX28" s="930">
        <v>151</v>
      </c>
      <c r="BY28" s="923">
        <v>132</v>
      </c>
      <c r="BZ28" s="923">
        <v>111</v>
      </c>
      <c r="CA28" s="927">
        <v>139</v>
      </c>
      <c r="CB28" s="930"/>
      <c r="CC28" s="923"/>
      <c r="CD28" s="923"/>
      <c r="CE28" s="929"/>
      <c r="CF28" s="934"/>
      <c r="CG28" s="935"/>
      <c r="CH28" s="935"/>
      <c r="CI28" s="937"/>
      <c r="CJ28" s="907">
        <v>109</v>
      </c>
      <c r="CK28" s="923">
        <v>120</v>
      </c>
      <c r="CL28" s="923">
        <v>116</v>
      </c>
      <c r="CM28" s="929">
        <v>157</v>
      </c>
      <c r="CN28" s="930"/>
      <c r="CO28" s="923"/>
      <c r="CP28" s="923"/>
      <c r="CQ28" s="929"/>
      <c r="CR28" s="907">
        <v>130</v>
      </c>
      <c r="CS28" s="923">
        <v>138</v>
      </c>
      <c r="CT28" s="923">
        <v>149</v>
      </c>
      <c r="CU28" s="927">
        <v>128</v>
      </c>
      <c r="CV28" s="930"/>
      <c r="CW28" s="923"/>
      <c r="CX28" s="923"/>
      <c r="CY28" s="929"/>
      <c r="CZ28" s="966"/>
      <c r="DA28" s="939"/>
      <c r="DB28" s="939"/>
      <c r="DC28" s="940"/>
      <c r="DD28" s="930"/>
      <c r="DE28" s="923"/>
      <c r="DF28" s="923"/>
      <c r="DG28" s="927"/>
      <c r="DH28" s="930"/>
      <c r="DI28" s="923"/>
      <c r="DJ28" s="923"/>
      <c r="DK28" s="929"/>
      <c r="DL28" s="934"/>
      <c r="DM28" s="935"/>
      <c r="DN28" s="935"/>
      <c r="DO28" s="936"/>
      <c r="DP28" s="934"/>
      <c r="DQ28" s="935"/>
      <c r="DR28" s="935"/>
      <c r="DS28" s="936"/>
      <c r="DT28" s="966"/>
      <c r="DU28" s="939"/>
      <c r="DV28" s="939"/>
      <c r="DW28" s="942"/>
      <c r="DX28" s="930"/>
      <c r="DY28" s="923"/>
      <c r="DZ28" s="923"/>
      <c r="EA28" s="927"/>
      <c r="EB28" s="930"/>
      <c r="EC28" s="923"/>
      <c r="ED28" s="923"/>
      <c r="EE28" s="927"/>
      <c r="EF28" s="930"/>
      <c r="EG28" s="923"/>
      <c r="EH28" s="923"/>
      <c r="EI28" s="927"/>
      <c r="EJ28" s="957"/>
      <c r="EK28" s="923"/>
      <c r="EL28" s="923"/>
      <c r="EM28" s="924"/>
      <c r="EN28" s="967"/>
      <c r="EO28" s="935"/>
      <c r="EP28" s="935"/>
      <c r="EQ28" s="937"/>
      <c r="ER28" s="957"/>
      <c r="ES28" s="923"/>
      <c r="ET28" s="923"/>
      <c r="EU28" s="927"/>
      <c r="EV28" s="957"/>
      <c r="EW28" s="923"/>
      <c r="EX28" s="923"/>
      <c r="EY28" s="924"/>
    </row>
    <row r="29" spans="1:155" ht="16.5" customHeight="1">
      <c r="A29" s="915">
        <v>26</v>
      </c>
      <c r="B29" s="916">
        <v>16</v>
      </c>
      <c r="C29" s="916">
        <v>16</v>
      </c>
      <c r="D29" s="917">
        <f t="shared" si="0"/>
        <v>2.776785714285708</v>
      </c>
      <c r="E29" s="48">
        <f t="shared" si="1"/>
        <v>3</v>
      </c>
      <c r="F29" s="945" t="s">
        <v>22</v>
      </c>
      <c r="G29" s="883">
        <f>AVERAGE(J29:EY29)</f>
        <v>194.44642857142858</v>
      </c>
      <c r="H29" s="884">
        <f t="shared" si="2"/>
        <v>197.22321428571428</v>
      </c>
      <c r="I29" s="202">
        <f>COUNT(J29:EY29)*1</f>
        <v>56</v>
      </c>
      <c r="J29" s="930"/>
      <c r="K29" s="909"/>
      <c r="L29" s="909"/>
      <c r="M29" s="921"/>
      <c r="N29" s="930"/>
      <c r="O29" s="909"/>
      <c r="P29" s="909"/>
      <c r="Q29" s="921"/>
      <c r="R29" s="930"/>
      <c r="S29" s="909"/>
      <c r="T29" s="909"/>
      <c r="U29" s="921"/>
      <c r="V29" s="928"/>
      <c r="W29" s="923"/>
      <c r="X29" s="923"/>
      <c r="Y29" s="929"/>
      <c r="Z29" s="928"/>
      <c r="AA29" s="923"/>
      <c r="AB29" s="923"/>
      <c r="AC29" s="929"/>
      <c r="AD29" s="928"/>
      <c r="AE29" s="923"/>
      <c r="AF29" s="927"/>
      <c r="AG29" s="926"/>
      <c r="AH29" s="923"/>
      <c r="AI29" s="924"/>
      <c r="AJ29" s="926"/>
      <c r="AK29" s="923"/>
      <c r="AL29" s="923"/>
      <c r="AM29" s="924"/>
      <c r="AN29" s="926"/>
      <c r="AO29" s="923"/>
      <c r="AP29" s="923"/>
      <c r="AQ29" s="927"/>
      <c r="AR29" s="928">
        <v>177</v>
      </c>
      <c r="AS29" s="923">
        <v>190</v>
      </c>
      <c r="AT29" s="908">
        <v>184</v>
      </c>
      <c r="AU29" s="910">
        <v>258</v>
      </c>
      <c r="AV29" s="946">
        <v>231</v>
      </c>
      <c r="AW29" s="923">
        <v>164</v>
      </c>
      <c r="AX29" s="931">
        <v>236</v>
      </c>
      <c r="AY29" s="929">
        <v>153</v>
      </c>
      <c r="AZ29" s="928"/>
      <c r="BA29" s="923"/>
      <c r="BB29" s="923"/>
      <c r="BC29" s="932"/>
      <c r="BD29" s="947"/>
      <c r="BE29" s="923"/>
      <c r="BF29" s="923"/>
      <c r="BG29" s="929"/>
      <c r="BH29" s="928"/>
      <c r="BI29" s="923"/>
      <c r="BJ29" s="923"/>
      <c r="BK29" s="929"/>
      <c r="BL29" s="907">
        <v>156</v>
      </c>
      <c r="BM29" s="909">
        <v>224</v>
      </c>
      <c r="BN29" s="908">
        <v>162</v>
      </c>
      <c r="BO29" s="929">
        <v>174</v>
      </c>
      <c r="BP29" s="907"/>
      <c r="BQ29" s="909"/>
      <c r="BR29" s="908"/>
      <c r="BS29" s="927"/>
      <c r="BT29" s="948"/>
      <c r="BU29" s="949"/>
      <c r="BV29" s="950"/>
      <c r="BW29" s="936"/>
      <c r="BX29" s="907">
        <v>180</v>
      </c>
      <c r="BY29" s="908">
        <v>170</v>
      </c>
      <c r="BZ29" s="908">
        <v>206</v>
      </c>
      <c r="CA29" s="912">
        <v>194</v>
      </c>
      <c r="CB29" s="928">
        <v>148</v>
      </c>
      <c r="CC29" s="923">
        <v>199</v>
      </c>
      <c r="CD29" s="908">
        <v>137</v>
      </c>
      <c r="CE29" s="929">
        <v>172</v>
      </c>
      <c r="CF29" s="948">
        <v>209</v>
      </c>
      <c r="CG29" s="951">
        <v>178</v>
      </c>
      <c r="CH29" s="935">
        <v>217</v>
      </c>
      <c r="CI29" s="937">
        <v>186</v>
      </c>
      <c r="CJ29" s="907">
        <v>217</v>
      </c>
      <c r="CK29" s="923">
        <v>256</v>
      </c>
      <c r="CL29" s="923">
        <v>214</v>
      </c>
      <c r="CM29" s="929">
        <v>202</v>
      </c>
      <c r="CN29" s="907">
        <v>204</v>
      </c>
      <c r="CO29" s="541">
        <v>193</v>
      </c>
      <c r="CP29" s="923">
        <v>181</v>
      </c>
      <c r="CQ29" s="929">
        <v>242</v>
      </c>
      <c r="CR29" s="907"/>
      <c r="CS29" s="908"/>
      <c r="CT29" s="908"/>
      <c r="CU29" s="912"/>
      <c r="CV29" s="907"/>
      <c r="CW29" s="908"/>
      <c r="CX29" s="908"/>
      <c r="CY29" s="910"/>
      <c r="CZ29" s="938"/>
      <c r="DA29" s="952"/>
      <c r="DB29" s="952"/>
      <c r="DC29" s="953"/>
      <c r="DD29" s="907"/>
      <c r="DE29" s="908"/>
      <c r="DF29" s="908"/>
      <c r="DG29" s="912"/>
      <c r="DH29" s="907">
        <v>201</v>
      </c>
      <c r="DI29" s="909">
        <v>191</v>
      </c>
      <c r="DJ29" s="923">
        <v>199</v>
      </c>
      <c r="DK29" s="929">
        <v>204</v>
      </c>
      <c r="DL29" s="948">
        <v>190</v>
      </c>
      <c r="DM29" s="935">
        <v>169</v>
      </c>
      <c r="DN29" s="935">
        <v>189</v>
      </c>
      <c r="DO29" s="936">
        <v>211</v>
      </c>
      <c r="DP29" s="948">
        <v>174</v>
      </c>
      <c r="DQ29" s="935">
        <v>160</v>
      </c>
      <c r="DR29" s="935">
        <v>173</v>
      </c>
      <c r="DS29" s="936">
        <v>229</v>
      </c>
      <c r="DT29" s="938">
        <v>191</v>
      </c>
      <c r="DU29" s="939">
        <v>189</v>
      </c>
      <c r="DV29" s="939">
        <v>166</v>
      </c>
      <c r="DW29" s="942">
        <v>192</v>
      </c>
      <c r="DX29" s="907"/>
      <c r="DY29" s="908"/>
      <c r="DZ29" s="908"/>
      <c r="EA29" s="912"/>
      <c r="EB29" s="907">
        <v>219</v>
      </c>
      <c r="EC29" s="923">
        <v>205</v>
      </c>
      <c r="ED29" s="923">
        <v>205</v>
      </c>
      <c r="EE29" s="927">
        <v>202</v>
      </c>
      <c r="EF29" s="907">
        <v>186</v>
      </c>
      <c r="EG29" s="923">
        <v>224</v>
      </c>
      <c r="EH29" s="923">
        <v>214</v>
      </c>
      <c r="EI29" s="927">
        <v>192</v>
      </c>
      <c r="EJ29" s="922"/>
      <c r="EK29" s="908"/>
      <c r="EL29" s="908"/>
      <c r="EM29" s="954"/>
      <c r="EN29" s="943"/>
      <c r="EO29" s="950"/>
      <c r="EP29" s="950"/>
      <c r="EQ29" s="955"/>
      <c r="ER29" s="922"/>
      <c r="ES29" s="908"/>
      <c r="ET29" s="908"/>
      <c r="EU29" s="912"/>
      <c r="EV29" s="922"/>
      <c r="EW29" s="908"/>
      <c r="EX29" s="908"/>
      <c r="EY29" s="954"/>
    </row>
    <row r="30" spans="1:155" ht="16.5" customHeight="1">
      <c r="A30" s="915">
        <v>27</v>
      </c>
      <c r="B30" s="916">
        <v>17</v>
      </c>
      <c r="C30" s="916">
        <v>16</v>
      </c>
      <c r="D30" s="917">
        <f t="shared" si="0"/>
        <v>1</v>
      </c>
      <c r="E30" s="48">
        <f t="shared" si="1"/>
        <v>1</v>
      </c>
      <c r="F30" s="44" t="s">
        <v>247</v>
      </c>
      <c r="G30" s="883">
        <f>AVERAGE(J30:EY30)</f>
        <v>198</v>
      </c>
      <c r="H30" s="884">
        <f t="shared" si="2"/>
        <v>199</v>
      </c>
      <c r="I30" s="202">
        <f>COUNT(J30:EY30)*1</f>
        <v>24</v>
      </c>
      <c r="J30" s="918"/>
      <c r="K30" s="919"/>
      <c r="L30" s="919"/>
      <c r="M30" s="920"/>
      <c r="N30" s="918"/>
      <c r="O30" s="919"/>
      <c r="P30" s="919"/>
      <c r="Q30" s="920"/>
      <c r="R30" s="918"/>
      <c r="S30" s="919"/>
      <c r="T30" s="919"/>
      <c r="U30" s="921"/>
      <c r="V30" s="907"/>
      <c r="W30" s="908"/>
      <c r="X30" s="908"/>
      <c r="Y30" s="910"/>
      <c r="Z30" s="907"/>
      <c r="AA30" s="908"/>
      <c r="AB30" s="908"/>
      <c r="AC30" s="910"/>
      <c r="AD30" s="907"/>
      <c r="AE30" s="908"/>
      <c r="AF30" s="912"/>
      <c r="AG30" s="922"/>
      <c r="AH30" s="923"/>
      <c r="AI30" s="924"/>
      <c r="AJ30" s="922"/>
      <c r="AK30" s="908"/>
      <c r="AL30" s="908"/>
      <c r="AM30" s="925"/>
      <c r="AN30" s="926"/>
      <c r="AO30" s="909"/>
      <c r="AP30" s="923"/>
      <c r="AQ30" s="927"/>
      <c r="AR30" s="928"/>
      <c r="AS30" s="923"/>
      <c r="AT30" s="923"/>
      <c r="AU30" s="929"/>
      <c r="AV30" s="930"/>
      <c r="AW30" s="931"/>
      <c r="AX30" s="923"/>
      <c r="AY30" s="929"/>
      <c r="AZ30" s="930"/>
      <c r="BA30" s="923"/>
      <c r="BB30" s="923"/>
      <c r="BC30" s="932"/>
      <c r="BD30" s="933"/>
      <c r="BE30" s="923"/>
      <c r="BF30" s="923"/>
      <c r="BG30" s="929"/>
      <c r="BH30" s="907"/>
      <c r="BI30" s="923"/>
      <c r="BJ30" s="923"/>
      <c r="BK30" s="929"/>
      <c r="BL30" s="930"/>
      <c r="BM30" s="923"/>
      <c r="BN30" s="923"/>
      <c r="BO30" s="929"/>
      <c r="BP30" s="930"/>
      <c r="BQ30" s="923"/>
      <c r="BR30" s="923"/>
      <c r="BS30" s="927"/>
      <c r="BT30" s="934"/>
      <c r="BU30" s="935"/>
      <c r="BV30" s="935"/>
      <c r="BW30" s="936"/>
      <c r="BX30" s="930"/>
      <c r="BY30" s="923"/>
      <c r="BZ30" s="923"/>
      <c r="CA30" s="927"/>
      <c r="CB30" s="930"/>
      <c r="CC30" s="923"/>
      <c r="CD30" s="923"/>
      <c r="CE30" s="929"/>
      <c r="CF30" s="934"/>
      <c r="CG30" s="935"/>
      <c r="CH30" s="935"/>
      <c r="CI30" s="937"/>
      <c r="CJ30" s="930"/>
      <c r="CK30" s="923"/>
      <c r="CL30" s="923"/>
      <c r="CM30" s="929"/>
      <c r="CN30" s="930"/>
      <c r="CO30" s="923"/>
      <c r="CP30" s="923"/>
      <c r="CQ30" s="929"/>
      <c r="CR30" s="930"/>
      <c r="CS30" s="923"/>
      <c r="CT30" s="923"/>
      <c r="CU30" s="927"/>
      <c r="CV30" s="930"/>
      <c r="CW30" s="923"/>
      <c r="CX30" s="923"/>
      <c r="CY30" s="929"/>
      <c r="CZ30" s="938"/>
      <c r="DA30" s="939"/>
      <c r="DB30" s="939"/>
      <c r="DC30" s="940"/>
      <c r="DD30" s="907"/>
      <c r="DE30" s="923"/>
      <c r="DF30" s="923"/>
      <c r="DG30" s="927"/>
      <c r="DH30" s="930"/>
      <c r="DI30" s="923"/>
      <c r="DJ30" s="923"/>
      <c r="DK30" s="929"/>
      <c r="DL30" s="934"/>
      <c r="DM30" s="935"/>
      <c r="DN30" s="935"/>
      <c r="DO30" s="936"/>
      <c r="DP30" s="934"/>
      <c r="DQ30" s="935"/>
      <c r="DR30" s="935"/>
      <c r="DS30" s="936"/>
      <c r="DT30" s="938"/>
      <c r="DU30" s="941"/>
      <c r="DV30" s="939"/>
      <c r="DW30" s="942"/>
      <c r="DX30" s="907"/>
      <c r="DY30" s="909"/>
      <c r="DZ30" s="923"/>
      <c r="EA30" s="927"/>
      <c r="EB30" s="907">
        <v>188</v>
      </c>
      <c r="EC30" s="923">
        <v>182</v>
      </c>
      <c r="ED30" s="923">
        <v>205</v>
      </c>
      <c r="EE30" s="927">
        <v>205</v>
      </c>
      <c r="EF30" s="928">
        <v>187</v>
      </c>
      <c r="EG30" s="923">
        <v>191</v>
      </c>
      <c r="EH30" s="923">
        <v>192</v>
      </c>
      <c r="EI30" s="927">
        <v>211</v>
      </c>
      <c r="EJ30" s="926">
        <v>182</v>
      </c>
      <c r="EK30" s="923">
        <v>186</v>
      </c>
      <c r="EL30" s="923">
        <v>178</v>
      </c>
      <c r="EM30" s="924">
        <v>206</v>
      </c>
      <c r="EN30" s="943">
        <v>216</v>
      </c>
      <c r="EO30" s="935">
        <v>178</v>
      </c>
      <c r="EP30" s="935">
        <v>182</v>
      </c>
      <c r="EQ30" s="937">
        <v>258</v>
      </c>
      <c r="ER30" s="926">
        <v>175</v>
      </c>
      <c r="ES30" s="923">
        <v>205</v>
      </c>
      <c r="ET30" s="923">
        <v>213</v>
      </c>
      <c r="EU30" s="927">
        <v>225</v>
      </c>
      <c r="EV30" s="922">
        <v>199</v>
      </c>
      <c r="EW30" s="923">
        <v>213</v>
      </c>
      <c r="EX30" s="923">
        <v>199</v>
      </c>
      <c r="EY30" s="944">
        <v>176</v>
      </c>
    </row>
    <row r="31" spans="1:155" ht="16.5" customHeight="1">
      <c r="A31" s="880">
        <v>28</v>
      </c>
      <c r="B31" s="916">
        <v>16</v>
      </c>
      <c r="C31" s="916">
        <v>16</v>
      </c>
      <c r="D31" s="917">
        <f t="shared" si="0"/>
        <v>25.284090909090907</v>
      </c>
      <c r="E31" s="48">
        <f t="shared" si="1"/>
        <v>25</v>
      </c>
      <c r="F31" s="782" t="s">
        <v>209</v>
      </c>
      <c r="G31" s="883">
        <f>AVERAGE(J31:EY31)</f>
        <v>149.4318181818182</v>
      </c>
      <c r="H31" s="884">
        <f t="shared" si="2"/>
        <v>174.7159090909091</v>
      </c>
      <c r="I31" s="202">
        <f>COUNT(J31:EY31)*1</f>
        <v>44</v>
      </c>
      <c r="J31" s="918"/>
      <c r="K31" s="919"/>
      <c r="L31" s="919"/>
      <c r="M31" s="920"/>
      <c r="N31" s="918"/>
      <c r="O31" s="919"/>
      <c r="P31" s="919"/>
      <c r="Q31" s="920"/>
      <c r="R31" s="918"/>
      <c r="S31" s="919"/>
      <c r="T31" s="919"/>
      <c r="U31" s="921"/>
      <c r="V31" s="907"/>
      <c r="W31" s="908"/>
      <c r="X31" s="908"/>
      <c r="Y31" s="910"/>
      <c r="Z31" s="907"/>
      <c r="AA31" s="908"/>
      <c r="AB31" s="908"/>
      <c r="AC31" s="910"/>
      <c r="AD31" s="907"/>
      <c r="AE31" s="908"/>
      <c r="AF31" s="912"/>
      <c r="AG31" s="922"/>
      <c r="AH31" s="923"/>
      <c r="AI31" s="924"/>
      <c r="AJ31" s="922"/>
      <c r="AK31" s="908"/>
      <c r="AL31" s="908"/>
      <c r="AM31" s="954"/>
      <c r="AN31" s="926"/>
      <c r="AO31" s="909"/>
      <c r="AP31" s="923"/>
      <c r="AQ31" s="927"/>
      <c r="AR31" s="928"/>
      <c r="AS31" s="923"/>
      <c r="AT31" s="923"/>
      <c r="AU31" s="929"/>
      <c r="AV31" s="930"/>
      <c r="AW31" s="931"/>
      <c r="AX31" s="923"/>
      <c r="AY31" s="929"/>
      <c r="AZ31" s="930"/>
      <c r="BA31" s="923"/>
      <c r="BB31" s="923"/>
      <c r="BC31" s="932"/>
      <c r="BD31" s="933"/>
      <c r="BE31" s="923"/>
      <c r="BF31" s="923"/>
      <c r="BG31" s="929"/>
      <c r="BH31" s="907"/>
      <c r="BI31" s="923"/>
      <c r="BJ31" s="923"/>
      <c r="BK31" s="929"/>
      <c r="BL31" s="930"/>
      <c r="BM31" s="923"/>
      <c r="BN31" s="923"/>
      <c r="BO31" s="929"/>
      <c r="BP31" s="930"/>
      <c r="BQ31" s="923"/>
      <c r="BR31" s="923"/>
      <c r="BS31" s="927"/>
      <c r="BT31" s="934"/>
      <c r="BU31" s="935"/>
      <c r="BV31" s="935"/>
      <c r="BW31" s="936"/>
      <c r="BX31" s="930"/>
      <c r="BY31" s="923"/>
      <c r="BZ31" s="923"/>
      <c r="CA31" s="927"/>
      <c r="CB31" s="930"/>
      <c r="CC31" s="923"/>
      <c r="CD31" s="923"/>
      <c r="CE31" s="929"/>
      <c r="CF31" s="934"/>
      <c r="CG31" s="935"/>
      <c r="CH31" s="935"/>
      <c r="CI31" s="937"/>
      <c r="CJ31" s="930"/>
      <c r="CK31" s="923"/>
      <c r="CL31" s="923"/>
      <c r="CM31" s="929"/>
      <c r="CN31" s="930">
        <v>111</v>
      </c>
      <c r="CO31" s="908">
        <v>201</v>
      </c>
      <c r="CP31" s="923">
        <v>132</v>
      </c>
      <c r="CQ31" s="929">
        <v>132</v>
      </c>
      <c r="CR31" s="907">
        <v>184</v>
      </c>
      <c r="CS31" s="923">
        <v>179</v>
      </c>
      <c r="CT31" s="541">
        <v>225</v>
      </c>
      <c r="CU31" s="927">
        <v>213</v>
      </c>
      <c r="CV31" s="907">
        <v>147</v>
      </c>
      <c r="CW31" s="923">
        <v>119</v>
      </c>
      <c r="CX31" s="923">
        <v>145</v>
      </c>
      <c r="CY31" s="929">
        <v>118</v>
      </c>
      <c r="CZ31" s="938">
        <v>132</v>
      </c>
      <c r="DA31" s="939">
        <v>138</v>
      </c>
      <c r="DB31" s="939">
        <v>137</v>
      </c>
      <c r="DC31" s="940">
        <v>137</v>
      </c>
      <c r="DD31" s="930"/>
      <c r="DE31" s="923"/>
      <c r="DF31" s="923"/>
      <c r="DG31" s="927"/>
      <c r="DH31" s="907">
        <v>163</v>
      </c>
      <c r="DI31" s="923">
        <v>124</v>
      </c>
      <c r="DJ31" s="923">
        <v>167</v>
      </c>
      <c r="DK31" s="929">
        <v>192</v>
      </c>
      <c r="DL31" s="948">
        <v>188</v>
      </c>
      <c r="DM31" s="935">
        <v>104</v>
      </c>
      <c r="DN31" s="935">
        <v>123</v>
      </c>
      <c r="DO31" s="936">
        <v>106</v>
      </c>
      <c r="DP31" s="934"/>
      <c r="DQ31" s="935"/>
      <c r="DR31" s="935"/>
      <c r="DS31" s="936"/>
      <c r="DT31" s="966"/>
      <c r="DU31" s="939"/>
      <c r="DV31" s="939"/>
      <c r="DW31" s="942"/>
      <c r="DX31" s="930"/>
      <c r="DY31" s="923"/>
      <c r="DZ31" s="923"/>
      <c r="EA31" s="927"/>
      <c r="EB31" s="907">
        <v>166</v>
      </c>
      <c r="EC31" s="923">
        <v>182</v>
      </c>
      <c r="ED31" s="923">
        <v>125</v>
      </c>
      <c r="EE31" s="927">
        <v>154</v>
      </c>
      <c r="EF31" s="907">
        <v>122</v>
      </c>
      <c r="EG31" s="923">
        <v>134</v>
      </c>
      <c r="EH31" s="923">
        <v>130</v>
      </c>
      <c r="EI31" s="927">
        <v>170</v>
      </c>
      <c r="EJ31" s="922">
        <v>148</v>
      </c>
      <c r="EK31" s="923">
        <v>175</v>
      </c>
      <c r="EL31" s="923">
        <v>110</v>
      </c>
      <c r="EM31" s="924">
        <v>151</v>
      </c>
      <c r="EN31" s="967"/>
      <c r="EO31" s="935"/>
      <c r="EP31" s="935"/>
      <c r="EQ31" s="937"/>
      <c r="ER31" s="922">
        <v>175</v>
      </c>
      <c r="ES31" s="923">
        <v>145</v>
      </c>
      <c r="ET31" s="923">
        <v>152</v>
      </c>
      <c r="EU31" s="927">
        <v>130</v>
      </c>
      <c r="EV31" s="922">
        <v>144</v>
      </c>
      <c r="EW31" s="923">
        <v>164</v>
      </c>
      <c r="EX31" s="923">
        <v>129</v>
      </c>
      <c r="EY31" s="924">
        <v>152</v>
      </c>
    </row>
    <row r="32" spans="1:155" ht="16.5" customHeight="1">
      <c r="A32" s="915">
        <v>29</v>
      </c>
      <c r="B32" s="916">
        <v>17</v>
      </c>
      <c r="C32" s="916">
        <v>17</v>
      </c>
      <c r="D32" s="917">
        <f t="shared" si="0"/>
        <v>8.87394957983193</v>
      </c>
      <c r="E32" s="48">
        <f t="shared" si="1"/>
        <v>9</v>
      </c>
      <c r="F32" s="44" t="s">
        <v>42</v>
      </c>
      <c r="G32" s="883">
        <f>AVERAGE(J32:EY32)</f>
        <v>182.25210084033614</v>
      </c>
      <c r="H32" s="884">
        <f t="shared" si="2"/>
        <v>191.12605042016807</v>
      </c>
      <c r="I32" s="202">
        <f>COUNT(J32:EY32)*1</f>
        <v>119</v>
      </c>
      <c r="J32" s="960"/>
      <c r="K32" s="919">
        <v>145</v>
      </c>
      <c r="L32" s="909">
        <v>184</v>
      </c>
      <c r="M32" s="920">
        <v>195</v>
      </c>
      <c r="N32" s="918">
        <v>236</v>
      </c>
      <c r="O32" s="959"/>
      <c r="P32" s="919">
        <v>164</v>
      </c>
      <c r="Q32" s="920">
        <v>152</v>
      </c>
      <c r="R32" s="918">
        <v>205</v>
      </c>
      <c r="S32" s="959"/>
      <c r="T32" s="919">
        <v>225</v>
      </c>
      <c r="U32" s="920">
        <v>173</v>
      </c>
      <c r="V32" s="928"/>
      <c r="W32" s="923"/>
      <c r="X32" s="923"/>
      <c r="Y32" s="929"/>
      <c r="Z32" s="928">
        <v>157</v>
      </c>
      <c r="AA32" s="923">
        <v>157</v>
      </c>
      <c r="AB32" s="980"/>
      <c r="AC32" s="929">
        <v>153</v>
      </c>
      <c r="AD32" s="928"/>
      <c r="AE32" s="923"/>
      <c r="AF32" s="927"/>
      <c r="AG32" s="922">
        <v>172</v>
      </c>
      <c r="AH32" s="923">
        <v>216</v>
      </c>
      <c r="AI32" s="924">
        <v>267</v>
      </c>
      <c r="AJ32" s="957">
        <v>187</v>
      </c>
      <c r="AK32" s="923">
        <v>197</v>
      </c>
      <c r="AL32" s="908">
        <v>214</v>
      </c>
      <c r="AM32" s="998">
        <v>200</v>
      </c>
      <c r="AN32" s="957"/>
      <c r="AO32" s="923"/>
      <c r="AP32" s="908"/>
      <c r="AQ32" s="976"/>
      <c r="AR32" s="928">
        <v>177</v>
      </c>
      <c r="AS32" s="923">
        <v>205</v>
      </c>
      <c r="AT32" s="923">
        <v>214</v>
      </c>
      <c r="AU32" s="929">
        <v>184</v>
      </c>
      <c r="AV32" s="907">
        <v>166</v>
      </c>
      <c r="AW32" s="923">
        <v>171</v>
      </c>
      <c r="AX32" s="923">
        <v>181</v>
      </c>
      <c r="AY32" s="929">
        <v>174</v>
      </c>
      <c r="AZ32" s="930">
        <v>175</v>
      </c>
      <c r="BA32" s="923">
        <v>193</v>
      </c>
      <c r="BB32" s="923">
        <v>154</v>
      </c>
      <c r="BC32" s="932">
        <v>230</v>
      </c>
      <c r="BD32" s="947">
        <v>202</v>
      </c>
      <c r="BE32" s="923">
        <v>189</v>
      </c>
      <c r="BF32" s="908">
        <v>180</v>
      </c>
      <c r="BG32" s="929">
        <v>216</v>
      </c>
      <c r="BH32" s="928">
        <v>205</v>
      </c>
      <c r="BI32" s="923">
        <v>193</v>
      </c>
      <c r="BJ32" s="923">
        <v>174</v>
      </c>
      <c r="BK32" s="910">
        <v>172</v>
      </c>
      <c r="BL32" s="907">
        <v>196</v>
      </c>
      <c r="BM32" s="923">
        <v>158</v>
      </c>
      <c r="BN32" s="923">
        <v>181</v>
      </c>
      <c r="BO32" s="929">
        <v>157</v>
      </c>
      <c r="BP32" s="907">
        <v>168</v>
      </c>
      <c r="BQ32" s="923">
        <v>201</v>
      </c>
      <c r="BR32" s="908">
        <v>181</v>
      </c>
      <c r="BS32" s="927">
        <v>148</v>
      </c>
      <c r="BT32" s="934">
        <v>148</v>
      </c>
      <c r="BU32" s="935">
        <v>159</v>
      </c>
      <c r="BV32" s="935">
        <v>157</v>
      </c>
      <c r="BW32" s="936">
        <v>153</v>
      </c>
      <c r="BX32" s="928">
        <v>234</v>
      </c>
      <c r="BY32" s="923">
        <v>203</v>
      </c>
      <c r="BZ32" s="908">
        <v>198</v>
      </c>
      <c r="CA32" s="927">
        <v>205</v>
      </c>
      <c r="CB32" s="928">
        <v>180</v>
      </c>
      <c r="CC32" s="923">
        <v>159</v>
      </c>
      <c r="CD32" s="923">
        <v>169</v>
      </c>
      <c r="CE32" s="929">
        <v>182</v>
      </c>
      <c r="CF32" s="948">
        <v>147</v>
      </c>
      <c r="CG32" s="935">
        <v>162</v>
      </c>
      <c r="CH32" s="935">
        <v>180</v>
      </c>
      <c r="CI32" s="937">
        <v>194</v>
      </c>
      <c r="CJ32" s="907">
        <v>178</v>
      </c>
      <c r="CK32" s="923">
        <v>175</v>
      </c>
      <c r="CL32" s="923">
        <v>150</v>
      </c>
      <c r="CM32" s="929">
        <v>140</v>
      </c>
      <c r="CN32" s="928"/>
      <c r="CO32" s="923"/>
      <c r="CP32" s="908"/>
      <c r="CQ32" s="929"/>
      <c r="CR32" s="907">
        <v>214</v>
      </c>
      <c r="CS32" s="923">
        <v>297</v>
      </c>
      <c r="CT32" s="923">
        <v>178</v>
      </c>
      <c r="CU32" s="927">
        <v>194</v>
      </c>
      <c r="CV32" s="956">
        <v>184</v>
      </c>
      <c r="CW32" s="923">
        <v>201</v>
      </c>
      <c r="CX32" s="923">
        <v>176</v>
      </c>
      <c r="CY32" s="929">
        <v>177</v>
      </c>
      <c r="CZ32" s="938">
        <v>161</v>
      </c>
      <c r="DA32" s="939">
        <v>181</v>
      </c>
      <c r="DB32" s="939">
        <v>189</v>
      </c>
      <c r="DC32" s="940">
        <v>151</v>
      </c>
      <c r="DD32" s="928"/>
      <c r="DE32" s="923"/>
      <c r="DF32" s="908"/>
      <c r="DG32" s="927"/>
      <c r="DH32" s="928">
        <v>188</v>
      </c>
      <c r="DI32" s="923">
        <v>209</v>
      </c>
      <c r="DJ32" s="923">
        <v>184</v>
      </c>
      <c r="DK32" s="929">
        <v>189</v>
      </c>
      <c r="DL32" s="948">
        <v>180</v>
      </c>
      <c r="DM32" s="935">
        <v>168</v>
      </c>
      <c r="DN32" s="935">
        <v>143</v>
      </c>
      <c r="DO32" s="936">
        <v>152</v>
      </c>
      <c r="DP32" s="948">
        <v>163</v>
      </c>
      <c r="DQ32" s="935">
        <v>181</v>
      </c>
      <c r="DR32" s="935">
        <v>211</v>
      </c>
      <c r="DS32" s="983">
        <v>167</v>
      </c>
      <c r="DT32" s="938">
        <v>154</v>
      </c>
      <c r="DU32" s="939">
        <v>136</v>
      </c>
      <c r="DV32" s="939">
        <v>168</v>
      </c>
      <c r="DW32" s="942">
        <v>202</v>
      </c>
      <c r="DX32" s="928"/>
      <c r="DY32" s="923"/>
      <c r="DZ32" s="908"/>
      <c r="EA32" s="927"/>
      <c r="EB32" s="907">
        <v>189</v>
      </c>
      <c r="EC32" s="923">
        <v>195</v>
      </c>
      <c r="ED32" s="923">
        <v>192</v>
      </c>
      <c r="EE32" s="927">
        <v>191</v>
      </c>
      <c r="EF32" s="907">
        <v>175</v>
      </c>
      <c r="EG32" s="923">
        <v>189</v>
      </c>
      <c r="EH32" s="923">
        <v>161</v>
      </c>
      <c r="EI32" s="927">
        <v>165</v>
      </c>
      <c r="EJ32" s="922">
        <v>148</v>
      </c>
      <c r="EK32" s="923">
        <v>173</v>
      </c>
      <c r="EL32" s="923">
        <v>144</v>
      </c>
      <c r="EM32" s="924">
        <v>177</v>
      </c>
      <c r="EN32" s="943">
        <v>170</v>
      </c>
      <c r="EO32" s="935">
        <v>178</v>
      </c>
      <c r="EP32" s="935">
        <v>187</v>
      </c>
      <c r="EQ32" s="937">
        <v>177</v>
      </c>
      <c r="ER32" s="922">
        <v>245</v>
      </c>
      <c r="ES32" s="923">
        <v>213</v>
      </c>
      <c r="ET32" s="923">
        <v>161</v>
      </c>
      <c r="EU32" s="927">
        <v>200</v>
      </c>
      <c r="EV32" s="922">
        <v>186</v>
      </c>
      <c r="EW32" s="923">
        <v>181</v>
      </c>
      <c r="EX32" s="923">
        <v>186</v>
      </c>
      <c r="EY32" s="924">
        <v>190</v>
      </c>
    </row>
    <row r="33" spans="1:155" ht="15">
      <c r="A33" s="915">
        <v>30</v>
      </c>
      <c r="B33" s="916">
        <v>18</v>
      </c>
      <c r="C33" s="916">
        <v>18</v>
      </c>
      <c r="D33" s="917">
        <f t="shared" si="0"/>
        <v>30</v>
      </c>
      <c r="E33" s="48">
        <f t="shared" si="1"/>
        <v>30</v>
      </c>
      <c r="F33" s="782" t="s">
        <v>233</v>
      </c>
      <c r="G33" s="883">
        <f>AVERAGE(J33:EY33)</f>
        <v>133.29166666666666</v>
      </c>
      <c r="H33" s="884">
        <f t="shared" si="2"/>
        <v>163.29166666666666</v>
      </c>
      <c r="I33" s="202">
        <f>COUNT(J33:EY33)*1</f>
        <v>24</v>
      </c>
      <c r="J33" s="918"/>
      <c r="K33" s="919"/>
      <c r="L33" s="919"/>
      <c r="M33" s="920"/>
      <c r="N33" s="918"/>
      <c r="O33" s="919"/>
      <c r="P33" s="919"/>
      <c r="Q33" s="920"/>
      <c r="R33" s="918"/>
      <c r="S33" s="919"/>
      <c r="T33" s="919"/>
      <c r="U33" s="921"/>
      <c r="V33" s="907"/>
      <c r="W33" s="908"/>
      <c r="X33" s="908"/>
      <c r="Y33" s="910"/>
      <c r="Z33" s="907"/>
      <c r="AA33" s="908"/>
      <c r="AB33" s="908"/>
      <c r="AC33" s="910"/>
      <c r="AD33" s="907"/>
      <c r="AE33" s="908"/>
      <c r="AF33" s="912"/>
      <c r="AG33" s="922"/>
      <c r="AH33" s="923"/>
      <c r="AI33" s="924"/>
      <c r="AJ33" s="922"/>
      <c r="AK33" s="908"/>
      <c r="AL33" s="908"/>
      <c r="AM33" s="925"/>
      <c r="AN33" s="926"/>
      <c r="AO33" s="909"/>
      <c r="AP33" s="923"/>
      <c r="AQ33" s="927"/>
      <c r="AR33" s="928"/>
      <c r="AS33" s="923"/>
      <c r="AT33" s="923"/>
      <c r="AU33" s="929"/>
      <c r="AV33" s="930"/>
      <c r="AW33" s="931"/>
      <c r="AX33" s="923"/>
      <c r="AY33" s="929"/>
      <c r="AZ33" s="930"/>
      <c r="BA33" s="923"/>
      <c r="BB33" s="923"/>
      <c r="BC33" s="932"/>
      <c r="BD33" s="933"/>
      <c r="BE33" s="923"/>
      <c r="BF33" s="923"/>
      <c r="BG33" s="929"/>
      <c r="BH33" s="907"/>
      <c r="BI33" s="923"/>
      <c r="BJ33" s="923"/>
      <c r="BK33" s="929"/>
      <c r="BL33" s="930"/>
      <c r="BM33" s="923"/>
      <c r="BN33" s="923"/>
      <c r="BO33" s="929"/>
      <c r="BP33" s="930"/>
      <c r="BQ33" s="923"/>
      <c r="BR33" s="923"/>
      <c r="BS33" s="927"/>
      <c r="BT33" s="934"/>
      <c r="BU33" s="935"/>
      <c r="BV33" s="935"/>
      <c r="BW33" s="936"/>
      <c r="BX33" s="930"/>
      <c r="BY33" s="923"/>
      <c r="BZ33" s="923"/>
      <c r="CA33" s="927"/>
      <c r="CB33" s="930"/>
      <c r="CC33" s="923"/>
      <c r="CD33" s="923"/>
      <c r="CE33" s="929"/>
      <c r="CF33" s="934"/>
      <c r="CG33" s="935"/>
      <c r="CH33" s="935"/>
      <c r="CI33" s="937"/>
      <c r="CJ33" s="930">
        <v>132</v>
      </c>
      <c r="CK33" s="908">
        <v>99</v>
      </c>
      <c r="CL33" s="923">
        <v>142</v>
      </c>
      <c r="CM33" s="929">
        <v>145</v>
      </c>
      <c r="CN33" s="907">
        <v>119</v>
      </c>
      <c r="CO33" s="923">
        <v>175</v>
      </c>
      <c r="CP33" s="923">
        <v>115</v>
      </c>
      <c r="CQ33" s="929">
        <v>179</v>
      </c>
      <c r="CR33" s="930"/>
      <c r="CS33" s="923"/>
      <c r="CT33" s="923"/>
      <c r="CU33" s="927"/>
      <c r="CV33" s="930"/>
      <c r="CW33" s="923"/>
      <c r="CX33" s="923"/>
      <c r="CY33" s="929"/>
      <c r="CZ33" s="966"/>
      <c r="DA33" s="939"/>
      <c r="DB33" s="939"/>
      <c r="DC33" s="940"/>
      <c r="DD33" s="930"/>
      <c r="DE33" s="923"/>
      <c r="DF33" s="923"/>
      <c r="DG33" s="927"/>
      <c r="DH33" s="907">
        <v>93</v>
      </c>
      <c r="DI33" s="923">
        <v>170</v>
      </c>
      <c r="DJ33" s="923">
        <v>143</v>
      </c>
      <c r="DK33" s="929">
        <v>138</v>
      </c>
      <c r="DL33" s="934"/>
      <c r="DM33" s="935"/>
      <c r="DN33" s="935"/>
      <c r="DO33" s="936"/>
      <c r="DP33" s="934"/>
      <c r="DQ33" s="935"/>
      <c r="DR33" s="935"/>
      <c r="DS33" s="936"/>
      <c r="DT33" s="938">
        <v>88</v>
      </c>
      <c r="DU33" s="939">
        <v>119</v>
      </c>
      <c r="DV33" s="939">
        <v>134</v>
      </c>
      <c r="DW33" s="942">
        <v>114</v>
      </c>
      <c r="DX33" s="907">
        <v>160</v>
      </c>
      <c r="DY33" s="923">
        <v>125</v>
      </c>
      <c r="DZ33" s="923">
        <v>132</v>
      </c>
      <c r="EA33" s="927">
        <v>149</v>
      </c>
      <c r="EB33" s="930"/>
      <c r="EC33" s="923"/>
      <c r="ED33" s="923"/>
      <c r="EE33" s="927"/>
      <c r="EF33" s="930"/>
      <c r="EG33" s="923"/>
      <c r="EH33" s="923"/>
      <c r="EI33" s="927"/>
      <c r="EJ33" s="957"/>
      <c r="EK33" s="923"/>
      <c r="EL33" s="923"/>
      <c r="EM33" s="924"/>
      <c r="EN33" s="967"/>
      <c r="EO33" s="935"/>
      <c r="EP33" s="935"/>
      <c r="EQ33" s="937"/>
      <c r="ER33" s="922">
        <v>132</v>
      </c>
      <c r="ES33" s="923">
        <v>132</v>
      </c>
      <c r="ET33" s="923">
        <v>150</v>
      </c>
      <c r="EU33" s="927">
        <v>114</v>
      </c>
      <c r="EV33" s="957"/>
      <c r="EW33" s="923"/>
      <c r="EX33" s="923"/>
      <c r="EY33" s="924"/>
    </row>
    <row r="34" spans="1:155" ht="15">
      <c r="A34" s="880">
        <v>31</v>
      </c>
      <c r="B34" s="916">
        <v>20</v>
      </c>
      <c r="C34" s="916">
        <v>20</v>
      </c>
      <c r="D34" s="917">
        <f t="shared" si="0"/>
        <v>26.95833333333333</v>
      </c>
      <c r="E34" s="48">
        <f t="shared" si="1"/>
        <v>27</v>
      </c>
      <c r="F34" s="782" t="s">
        <v>212</v>
      </c>
      <c r="G34" s="883">
        <f>AVERAGE(J34:EY34)</f>
        <v>146.08333333333334</v>
      </c>
      <c r="H34" s="884">
        <f t="shared" si="2"/>
        <v>173.04166666666669</v>
      </c>
      <c r="I34" s="202">
        <f>COUNT(J34:EY34)*1</f>
        <v>36</v>
      </c>
      <c r="J34" s="918"/>
      <c r="K34" s="919"/>
      <c r="L34" s="919"/>
      <c r="M34" s="920"/>
      <c r="N34" s="918"/>
      <c r="O34" s="919"/>
      <c r="P34" s="919"/>
      <c r="Q34" s="920"/>
      <c r="R34" s="918"/>
      <c r="S34" s="919"/>
      <c r="T34" s="919"/>
      <c r="U34" s="921"/>
      <c r="V34" s="907"/>
      <c r="W34" s="908"/>
      <c r="X34" s="908"/>
      <c r="Y34" s="910"/>
      <c r="Z34" s="898"/>
      <c r="AA34" s="896"/>
      <c r="AB34" s="896"/>
      <c r="AC34" s="897"/>
      <c r="AD34" s="907"/>
      <c r="AE34" s="908"/>
      <c r="AF34" s="912"/>
      <c r="AG34" s="922"/>
      <c r="AH34" s="923"/>
      <c r="AI34" s="924"/>
      <c r="AJ34" s="922"/>
      <c r="AK34" s="908"/>
      <c r="AL34" s="908"/>
      <c r="AM34" s="925"/>
      <c r="AN34" s="926"/>
      <c r="AO34" s="909"/>
      <c r="AP34" s="923"/>
      <c r="AQ34" s="927"/>
      <c r="AR34" s="928"/>
      <c r="AS34" s="923"/>
      <c r="AT34" s="923"/>
      <c r="AU34" s="929"/>
      <c r="AV34" s="930"/>
      <c r="AW34" s="931"/>
      <c r="AX34" s="923"/>
      <c r="AY34" s="929"/>
      <c r="AZ34" s="930"/>
      <c r="BA34" s="923"/>
      <c r="BB34" s="923"/>
      <c r="BC34" s="932"/>
      <c r="BD34" s="933"/>
      <c r="BE34" s="923"/>
      <c r="BF34" s="923"/>
      <c r="BG34" s="929"/>
      <c r="BH34" s="907"/>
      <c r="BI34" s="923"/>
      <c r="BJ34" s="923"/>
      <c r="BK34" s="929"/>
      <c r="BL34" s="930"/>
      <c r="BM34" s="923"/>
      <c r="BN34" s="923"/>
      <c r="BO34" s="929"/>
      <c r="BP34" s="930"/>
      <c r="BQ34" s="923"/>
      <c r="BR34" s="923"/>
      <c r="BS34" s="927"/>
      <c r="BT34" s="934"/>
      <c r="BU34" s="935"/>
      <c r="BV34" s="935"/>
      <c r="BW34" s="936"/>
      <c r="BX34" s="930"/>
      <c r="BY34" s="923"/>
      <c r="BZ34" s="923"/>
      <c r="CA34" s="927"/>
      <c r="CB34" s="930"/>
      <c r="CC34" s="923"/>
      <c r="CD34" s="923"/>
      <c r="CE34" s="929"/>
      <c r="CF34" s="934"/>
      <c r="CG34" s="935"/>
      <c r="CH34" s="935"/>
      <c r="CI34" s="937"/>
      <c r="CJ34" s="930"/>
      <c r="CK34" s="923"/>
      <c r="CL34" s="923"/>
      <c r="CM34" s="929"/>
      <c r="CN34" s="930"/>
      <c r="CO34" s="923"/>
      <c r="CP34" s="923"/>
      <c r="CQ34" s="929"/>
      <c r="CR34" s="930">
        <v>153</v>
      </c>
      <c r="CS34" s="990">
        <v>158</v>
      </c>
      <c r="CT34" s="923">
        <v>166</v>
      </c>
      <c r="CU34" s="927">
        <v>134</v>
      </c>
      <c r="CV34" s="907">
        <v>182</v>
      </c>
      <c r="CW34" s="923">
        <v>151</v>
      </c>
      <c r="CX34" s="923">
        <v>181</v>
      </c>
      <c r="CY34" s="929">
        <v>142</v>
      </c>
      <c r="CZ34" s="938">
        <v>137</v>
      </c>
      <c r="DA34" s="939">
        <v>126</v>
      </c>
      <c r="DB34" s="939">
        <v>127</v>
      </c>
      <c r="DC34" s="940">
        <v>121</v>
      </c>
      <c r="DD34" s="930"/>
      <c r="DE34" s="923"/>
      <c r="DF34" s="923"/>
      <c r="DG34" s="927"/>
      <c r="DH34" s="907">
        <v>105</v>
      </c>
      <c r="DI34" s="923">
        <v>147</v>
      </c>
      <c r="DJ34" s="923">
        <v>132</v>
      </c>
      <c r="DK34" s="929">
        <v>127</v>
      </c>
      <c r="DL34" s="948">
        <v>145</v>
      </c>
      <c r="DM34" s="935">
        <v>150</v>
      </c>
      <c r="DN34" s="935">
        <v>161</v>
      </c>
      <c r="DO34" s="936">
        <v>140</v>
      </c>
      <c r="DP34" s="948">
        <v>159</v>
      </c>
      <c r="DQ34" s="935">
        <v>123</v>
      </c>
      <c r="DR34" s="935">
        <v>139</v>
      </c>
      <c r="DS34" s="936">
        <v>125</v>
      </c>
      <c r="DT34" s="938">
        <v>125</v>
      </c>
      <c r="DU34" s="939">
        <v>169</v>
      </c>
      <c r="DV34" s="939">
        <v>137</v>
      </c>
      <c r="DW34" s="942">
        <v>154</v>
      </c>
      <c r="DX34" s="907">
        <v>157</v>
      </c>
      <c r="DY34" s="923">
        <v>149</v>
      </c>
      <c r="DZ34" s="923">
        <v>154</v>
      </c>
      <c r="EA34" s="927">
        <v>147</v>
      </c>
      <c r="EB34" s="895">
        <v>175</v>
      </c>
      <c r="EC34" s="889">
        <v>127</v>
      </c>
      <c r="ED34" s="889">
        <v>196</v>
      </c>
      <c r="EE34" s="891">
        <v>138</v>
      </c>
      <c r="EF34" s="930"/>
      <c r="EG34" s="923"/>
      <c r="EH34" s="923"/>
      <c r="EI34" s="927"/>
      <c r="EJ34" s="957"/>
      <c r="EK34" s="923"/>
      <c r="EL34" s="923"/>
      <c r="EM34" s="924"/>
      <c r="EN34" s="967"/>
      <c r="EO34" s="935"/>
      <c r="EP34" s="935"/>
      <c r="EQ34" s="937"/>
      <c r="ER34" s="957"/>
      <c r="ES34" s="923"/>
      <c r="ET34" s="923"/>
      <c r="EU34" s="927"/>
      <c r="EV34" s="957"/>
      <c r="EW34" s="923"/>
      <c r="EX34" s="923"/>
      <c r="EY34" s="924"/>
    </row>
    <row r="35" spans="1:155" ht="15">
      <c r="A35" s="915">
        <v>32</v>
      </c>
      <c r="B35" s="916">
        <v>19</v>
      </c>
      <c r="C35" s="916">
        <v>19</v>
      </c>
      <c r="D35" s="917">
        <f t="shared" si="0"/>
        <v>24.75</v>
      </c>
      <c r="E35" s="48">
        <f t="shared" si="1"/>
        <v>25</v>
      </c>
      <c r="F35" s="782" t="s">
        <v>215</v>
      </c>
      <c r="G35" s="883">
        <f>AVERAGE(J35:EY35)</f>
        <v>150.5</v>
      </c>
      <c r="H35" s="884">
        <f t="shared" si="2"/>
        <v>175.25</v>
      </c>
      <c r="I35" s="202">
        <f>COUNT(J35:EY35)*1</f>
        <v>24</v>
      </c>
      <c r="J35" s="918"/>
      <c r="K35" s="919"/>
      <c r="L35" s="919"/>
      <c r="M35" s="920"/>
      <c r="N35" s="918"/>
      <c r="O35" s="919"/>
      <c r="P35" s="919"/>
      <c r="Q35" s="920"/>
      <c r="R35" s="918"/>
      <c r="S35" s="919"/>
      <c r="T35" s="919"/>
      <c r="U35" s="921"/>
      <c r="V35" s="907"/>
      <c r="W35" s="908"/>
      <c r="X35" s="908"/>
      <c r="Y35" s="910"/>
      <c r="Z35" s="898"/>
      <c r="AA35" s="896"/>
      <c r="AB35" s="896"/>
      <c r="AC35" s="900"/>
      <c r="AD35" s="907"/>
      <c r="AE35" s="908"/>
      <c r="AF35" s="912"/>
      <c r="AG35" s="922"/>
      <c r="AH35" s="923"/>
      <c r="AI35" s="924"/>
      <c r="AJ35" s="922"/>
      <c r="AK35" s="908"/>
      <c r="AL35" s="908"/>
      <c r="AM35" s="954"/>
      <c r="AN35" s="926"/>
      <c r="AO35" s="909"/>
      <c r="AP35" s="923"/>
      <c r="AQ35" s="927"/>
      <c r="AR35" s="928"/>
      <c r="AS35" s="923"/>
      <c r="AT35" s="923"/>
      <c r="AU35" s="929"/>
      <c r="AV35" s="930"/>
      <c r="AW35" s="931"/>
      <c r="AX35" s="923"/>
      <c r="AY35" s="929"/>
      <c r="AZ35" s="930"/>
      <c r="BA35" s="923"/>
      <c r="BB35" s="923"/>
      <c r="BC35" s="932"/>
      <c r="BD35" s="933"/>
      <c r="BE35" s="923"/>
      <c r="BF35" s="923"/>
      <c r="BG35" s="929"/>
      <c r="BH35" s="907"/>
      <c r="BI35" s="923"/>
      <c r="BJ35" s="923"/>
      <c r="BK35" s="929"/>
      <c r="BL35" s="930"/>
      <c r="BM35" s="923"/>
      <c r="BN35" s="923"/>
      <c r="BO35" s="929"/>
      <c r="BP35" s="930"/>
      <c r="BQ35" s="923"/>
      <c r="BR35" s="923"/>
      <c r="BS35" s="927"/>
      <c r="BT35" s="934"/>
      <c r="BU35" s="935"/>
      <c r="BV35" s="935"/>
      <c r="BW35" s="936"/>
      <c r="BX35" s="930"/>
      <c r="BY35" s="923"/>
      <c r="BZ35" s="923"/>
      <c r="CA35" s="927"/>
      <c r="CB35" s="930"/>
      <c r="CC35" s="923"/>
      <c r="CD35" s="923"/>
      <c r="CE35" s="929"/>
      <c r="CF35" s="934"/>
      <c r="CG35" s="935"/>
      <c r="CH35" s="935"/>
      <c r="CI35" s="937"/>
      <c r="CJ35" s="930"/>
      <c r="CK35" s="923"/>
      <c r="CL35" s="923"/>
      <c r="CM35" s="929"/>
      <c r="CN35" s="930"/>
      <c r="CO35" s="923"/>
      <c r="CP35" s="923"/>
      <c r="CQ35" s="929"/>
      <c r="CR35" s="886"/>
      <c r="CS35" s="889"/>
      <c r="CT35" s="889"/>
      <c r="CU35" s="891"/>
      <c r="CV35" s="907">
        <v>128</v>
      </c>
      <c r="CW35" s="923">
        <v>146</v>
      </c>
      <c r="CX35" s="1010">
        <v>161</v>
      </c>
      <c r="CY35" s="1011">
        <v>131</v>
      </c>
      <c r="CZ35" s="938">
        <v>126</v>
      </c>
      <c r="DA35" s="939">
        <v>154</v>
      </c>
      <c r="DB35" s="939">
        <v>159</v>
      </c>
      <c r="DC35" s="940">
        <v>149</v>
      </c>
      <c r="DD35" s="930"/>
      <c r="DE35" s="923"/>
      <c r="DF35" s="923"/>
      <c r="DG35" s="927"/>
      <c r="DH35" s="930"/>
      <c r="DI35" s="923"/>
      <c r="DJ35" s="923"/>
      <c r="DK35" s="929"/>
      <c r="DL35" s="948">
        <v>172</v>
      </c>
      <c r="DM35" s="935">
        <v>176</v>
      </c>
      <c r="DN35" s="935">
        <v>200</v>
      </c>
      <c r="DO35" s="936">
        <v>164</v>
      </c>
      <c r="DP35" s="934"/>
      <c r="DQ35" s="935"/>
      <c r="DR35" s="935"/>
      <c r="DS35" s="936"/>
      <c r="DT35" s="966"/>
      <c r="DU35" s="939"/>
      <c r="DV35" s="939"/>
      <c r="DW35" s="942"/>
      <c r="DX35" s="907">
        <v>110</v>
      </c>
      <c r="DY35" s="923">
        <v>149</v>
      </c>
      <c r="DZ35" s="923">
        <v>118</v>
      </c>
      <c r="EA35" s="927">
        <v>124</v>
      </c>
      <c r="EB35" s="907">
        <v>133</v>
      </c>
      <c r="EC35" s="923">
        <v>148</v>
      </c>
      <c r="ED35" s="923">
        <v>171</v>
      </c>
      <c r="EE35" s="927">
        <v>129</v>
      </c>
      <c r="EF35" s="930"/>
      <c r="EG35" s="923"/>
      <c r="EH35" s="923"/>
      <c r="EI35" s="927"/>
      <c r="EJ35" s="957"/>
      <c r="EK35" s="923"/>
      <c r="EL35" s="923"/>
      <c r="EM35" s="924"/>
      <c r="EN35" s="943">
        <v>177</v>
      </c>
      <c r="EO35" s="935">
        <v>193</v>
      </c>
      <c r="EP35" s="935">
        <v>141</v>
      </c>
      <c r="EQ35" s="937">
        <v>153</v>
      </c>
      <c r="ER35" s="957"/>
      <c r="ES35" s="923"/>
      <c r="ET35" s="923"/>
      <c r="EU35" s="927"/>
      <c r="EV35" s="957"/>
      <c r="EW35" s="923"/>
      <c r="EX35" s="923"/>
      <c r="EY35" s="924"/>
    </row>
    <row r="36" spans="1:155" ht="15">
      <c r="A36" s="915">
        <v>33</v>
      </c>
      <c r="B36" s="916">
        <v>21</v>
      </c>
      <c r="C36" s="916">
        <v>21</v>
      </c>
      <c r="D36" s="917">
        <f aca="true" t="shared" si="3" ref="D36:D67">IF(G36&lt;140,30,IF(G36&gt;=200,0,IF(G36&gt;=140,(200-G36)*0.5)))</f>
        <v>22.625</v>
      </c>
      <c r="E36" s="48">
        <f aca="true" t="shared" si="4" ref="E36:E67">ROUND(D36,0)</f>
        <v>23</v>
      </c>
      <c r="F36" s="44" t="s">
        <v>15</v>
      </c>
      <c r="G36" s="883">
        <f>AVERAGE(J36:EY36)</f>
        <v>154.75</v>
      </c>
      <c r="H36" s="884">
        <f aca="true" t="shared" si="5" ref="H36:H67">G36+D36</f>
        <v>177.375</v>
      </c>
      <c r="I36" s="202">
        <f>COUNT(J36:EY36)*1</f>
        <v>80</v>
      </c>
      <c r="J36" s="992"/>
      <c r="K36" s="993"/>
      <c r="L36" s="993"/>
      <c r="M36" s="994"/>
      <c r="N36" s="995"/>
      <c r="O36" s="993"/>
      <c r="P36" s="993"/>
      <c r="Q36" s="994"/>
      <c r="R36" s="995"/>
      <c r="S36" s="993"/>
      <c r="T36" s="993"/>
      <c r="U36" s="994"/>
      <c r="V36" s="984"/>
      <c r="W36" s="923">
        <v>122</v>
      </c>
      <c r="X36" s="923">
        <v>109</v>
      </c>
      <c r="Y36" s="929">
        <v>133</v>
      </c>
      <c r="Z36" s="1014">
        <v>144</v>
      </c>
      <c r="AA36" s="1013"/>
      <c r="AB36" s="889">
        <v>168</v>
      </c>
      <c r="AC36" s="891">
        <v>172</v>
      </c>
      <c r="AD36" s="907">
        <v>127</v>
      </c>
      <c r="AE36" s="923">
        <v>144</v>
      </c>
      <c r="AF36" s="927">
        <v>143</v>
      </c>
      <c r="AG36" s="922">
        <v>169</v>
      </c>
      <c r="AH36" s="908">
        <v>147</v>
      </c>
      <c r="AI36" s="1009">
        <v>164</v>
      </c>
      <c r="AJ36" s="922">
        <v>155</v>
      </c>
      <c r="AK36" s="908">
        <v>177</v>
      </c>
      <c r="AL36" s="908">
        <v>199</v>
      </c>
      <c r="AM36" s="954">
        <v>131</v>
      </c>
      <c r="AN36" s="922"/>
      <c r="AO36" s="908"/>
      <c r="AP36" s="908"/>
      <c r="AQ36" s="912"/>
      <c r="AR36" s="907"/>
      <c r="AS36" s="908"/>
      <c r="AT36" s="908"/>
      <c r="AU36" s="910"/>
      <c r="AV36" s="907">
        <v>134</v>
      </c>
      <c r="AW36" s="909">
        <v>142</v>
      </c>
      <c r="AX36" s="908">
        <v>155</v>
      </c>
      <c r="AY36" s="910">
        <v>130</v>
      </c>
      <c r="AZ36" s="907"/>
      <c r="BA36" s="909"/>
      <c r="BB36" s="908"/>
      <c r="BC36" s="977"/>
      <c r="BD36" s="947">
        <v>167</v>
      </c>
      <c r="BE36" s="923">
        <v>152</v>
      </c>
      <c r="BF36" s="923">
        <v>122</v>
      </c>
      <c r="BG36" s="929">
        <v>133</v>
      </c>
      <c r="BH36" s="930">
        <v>127</v>
      </c>
      <c r="BI36" s="923">
        <v>151</v>
      </c>
      <c r="BJ36" s="923">
        <v>152</v>
      </c>
      <c r="BK36" s="929">
        <v>146</v>
      </c>
      <c r="BL36" s="907">
        <v>152</v>
      </c>
      <c r="BM36" s="923">
        <v>166</v>
      </c>
      <c r="BN36" s="923">
        <v>155</v>
      </c>
      <c r="BO36" s="929">
        <v>117</v>
      </c>
      <c r="BP36" s="907"/>
      <c r="BQ36" s="923"/>
      <c r="BR36" s="923"/>
      <c r="BS36" s="927"/>
      <c r="BT36" s="948"/>
      <c r="BU36" s="935"/>
      <c r="BV36" s="935"/>
      <c r="BW36" s="936"/>
      <c r="BX36" s="928">
        <v>181</v>
      </c>
      <c r="BY36" s="923">
        <v>153</v>
      </c>
      <c r="BZ36" s="923">
        <v>195</v>
      </c>
      <c r="CA36" s="927">
        <v>168</v>
      </c>
      <c r="CB36" s="907">
        <v>164</v>
      </c>
      <c r="CC36" s="923">
        <v>150</v>
      </c>
      <c r="CD36" s="923">
        <v>118</v>
      </c>
      <c r="CE36" s="929">
        <v>147</v>
      </c>
      <c r="CF36" s="948">
        <v>191</v>
      </c>
      <c r="CG36" s="935">
        <v>198</v>
      </c>
      <c r="CH36" s="935">
        <v>151</v>
      </c>
      <c r="CI36" s="937">
        <v>170</v>
      </c>
      <c r="CJ36" s="907">
        <v>162</v>
      </c>
      <c r="CK36" s="923">
        <v>150</v>
      </c>
      <c r="CL36" s="923">
        <v>139</v>
      </c>
      <c r="CM36" s="929">
        <v>149</v>
      </c>
      <c r="CN36" s="928"/>
      <c r="CO36" s="923"/>
      <c r="CP36" s="923"/>
      <c r="CQ36" s="929"/>
      <c r="CR36" s="907">
        <v>205</v>
      </c>
      <c r="CS36" s="541">
        <v>204</v>
      </c>
      <c r="CT36" s="923">
        <v>160</v>
      </c>
      <c r="CU36" s="927">
        <v>207</v>
      </c>
      <c r="CV36" s="907">
        <v>181</v>
      </c>
      <c r="CW36" s="923">
        <v>157</v>
      </c>
      <c r="CX36" s="923">
        <v>175</v>
      </c>
      <c r="CY36" s="929">
        <v>190</v>
      </c>
      <c r="CZ36" s="938">
        <v>194</v>
      </c>
      <c r="DA36" s="939">
        <v>157</v>
      </c>
      <c r="DB36" s="939">
        <v>184</v>
      </c>
      <c r="DC36" s="940">
        <v>142</v>
      </c>
      <c r="DD36" s="928"/>
      <c r="DE36" s="923"/>
      <c r="DF36" s="923"/>
      <c r="DG36" s="927"/>
      <c r="DH36" s="928"/>
      <c r="DI36" s="923"/>
      <c r="DJ36" s="923"/>
      <c r="DK36" s="929"/>
      <c r="DL36" s="964"/>
      <c r="DM36" s="935"/>
      <c r="DN36" s="935"/>
      <c r="DO36" s="936"/>
      <c r="DP36" s="964"/>
      <c r="DQ36" s="935"/>
      <c r="DR36" s="935"/>
      <c r="DS36" s="936"/>
      <c r="DT36" s="997"/>
      <c r="DU36" s="939"/>
      <c r="DV36" s="939"/>
      <c r="DW36" s="942"/>
      <c r="DX36" s="928"/>
      <c r="DY36" s="923"/>
      <c r="DZ36" s="923"/>
      <c r="EA36" s="927"/>
      <c r="EB36" s="907">
        <v>145</v>
      </c>
      <c r="EC36" s="923">
        <v>148</v>
      </c>
      <c r="ED36" s="923">
        <v>145</v>
      </c>
      <c r="EE36" s="927">
        <v>150</v>
      </c>
      <c r="EF36" s="907">
        <v>126</v>
      </c>
      <c r="EG36" s="923">
        <v>117</v>
      </c>
      <c r="EH36" s="923">
        <v>164</v>
      </c>
      <c r="EI36" s="927">
        <v>155</v>
      </c>
      <c r="EJ36" s="922">
        <v>180</v>
      </c>
      <c r="EK36" s="923">
        <v>146</v>
      </c>
      <c r="EL36" s="923">
        <v>155</v>
      </c>
      <c r="EM36" s="924">
        <v>170</v>
      </c>
      <c r="EN36" s="965"/>
      <c r="EO36" s="935"/>
      <c r="EP36" s="935"/>
      <c r="EQ36" s="937"/>
      <c r="ER36" s="922">
        <v>129</v>
      </c>
      <c r="ES36" s="923">
        <v>125</v>
      </c>
      <c r="ET36" s="923">
        <v>136</v>
      </c>
      <c r="EU36" s="927">
        <v>201</v>
      </c>
      <c r="EV36" s="922">
        <v>113</v>
      </c>
      <c r="EW36" s="923">
        <v>147</v>
      </c>
      <c r="EX36" s="923">
        <v>147</v>
      </c>
      <c r="EY36" s="924">
        <v>134</v>
      </c>
    </row>
    <row r="37" spans="1:155" ht="15">
      <c r="A37" s="880">
        <v>34</v>
      </c>
      <c r="B37" s="916">
        <v>20</v>
      </c>
      <c r="C37" s="916">
        <v>20</v>
      </c>
      <c r="D37" s="917">
        <f t="shared" si="3"/>
        <v>12.872093023255815</v>
      </c>
      <c r="E37" s="48">
        <f t="shared" si="4"/>
        <v>13</v>
      </c>
      <c r="F37" s="782" t="s">
        <v>139</v>
      </c>
      <c r="G37" s="883">
        <f>AVERAGE(J37:EY37)</f>
        <v>174.25581395348837</v>
      </c>
      <c r="H37" s="884">
        <f t="shared" si="5"/>
        <v>187.12790697674419</v>
      </c>
      <c r="I37" s="202">
        <f>COUNT(J37:EY37)*1</f>
        <v>43</v>
      </c>
      <c r="J37" s="918"/>
      <c r="K37" s="919"/>
      <c r="L37" s="919"/>
      <c r="M37" s="920"/>
      <c r="N37" s="918"/>
      <c r="O37" s="919"/>
      <c r="P37" s="919"/>
      <c r="Q37" s="920"/>
      <c r="R37" s="918">
        <v>176</v>
      </c>
      <c r="S37" s="959"/>
      <c r="T37" s="919">
        <v>146</v>
      </c>
      <c r="U37" s="920">
        <v>168</v>
      </c>
      <c r="V37" s="907"/>
      <c r="W37" s="908">
        <v>202</v>
      </c>
      <c r="X37" s="908">
        <v>149</v>
      </c>
      <c r="Y37" s="910">
        <v>162</v>
      </c>
      <c r="Z37" s="898">
        <v>179</v>
      </c>
      <c r="AA37" s="1152"/>
      <c r="AB37" s="1154">
        <v>203</v>
      </c>
      <c r="AC37" s="900">
        <v>179</v>
      </c>
      <c r="AD37" s="907">
        <v>164</v>
      </c>
      <c r="AE37" s="908">
        <v>190</v>
      </c>
      <c r="AF37" s="912">
        <v>154</v>
      </c>
      <c r="AG37" s="922">
        <v>190</v>
      </c>
      <c r="AH37" s="908">
        <v>141</v>
      </c>
      <c r="AI37" s="954">
        <v>189</v>
      </c>
      <c r="AJ37" s="922">
        <v>211</v>
      </c>
      <c r="AK37" s="908">
        <v>178</v>
      </c>
      <c r="AL37" s="909">
        <v>183</v>
      </c>
      <c r="AM37" s="998">
        <v>194</v>
      </c>
      <c r="AN37" s="922">
        <v>169</v>
      </c>
      <c r="AO37" s="908">
        <v>181</v>
      </c>
      <c r="AP37" s="923">
        <v>166</v>
      </c>
      <c r="AQ37" s="927">
        <v>178</v>
      </c>
      <c r="AR37" s="907">
        <v>202</v>
      </c>
      <c r="AS37" s="923">
        <v>170</v>
      </c>
      <c r="AT37" s="923">
        <v>192</v>
      </c>
      <c r="AU37" s="929">
        <v>200</v>
      </c>
      <c r="AV37" s="972">
        <v>157</v>
      </c>
      <c r="AW37" s="908">
        <v>166</v>
      </c>
      <c r="AX37" s="908">
        <v>170</v>
      </c>
      <c r="AY37" s="910">
        <v>178</v>
      </c>
      <c r="AZ37" s="972"/>
      <c r="BA37" s="908"/>
      <c r="BB37" s="908"/>
      <c r="BC37" s="977"/>
      <c r="BD37" s="978">
        <v>150</v>
      </c>
      <c r="BE37" s="923">
        <v>223</v>
      </c>
      <c r="BF37" s="923">
        <v>169</v>
      </c>
      <c r="BG37" s="929">
        <v>215</v>
      </c>
      <c r="BH37" s="972"/>
      <c r="BI37" s="908"/>
      <c r="BJ37" s="908"/>
      <c r="BK37" s="910"/>
      <c r="BL37" s="907">
        <v>143</v>
      </c>
      <c r="BM37" s="923">
        <v>113</v>
      </c>
      <c r="BN37" s="923">
        <v>141</v>
      </c>
      <c r="BO37" s="929">
        <v>188</v>
      </c>
      <c r="BP37" s="928">
        <v>177</v>
      </c>
      <c r="BQ37" s="923">
        <v>173</v>
      </c>
      <c r="BR37" s="923">
        <v>159</v>
      </c>
      <c r="BS37" s="927">
        <v>155</v>
      </c>
      <c r="BT37" s="948"/>
      <c r="BU37" s="935"/>
      <c r="BV37" s="935"/>
      <c r="BW37" s="936"/>
      <c r="BX37" s="907"/>
      <c r="BY37" s="923"/>
      <c r="BZ37" s="923"/>
      <c r="CA37" s="927"/>
      <c r="CB37" s="907"/>
      <c r="CC37" s="923"/>
      <c r="CD37" s="923"/>
      <c r="CE37" s="929"/>
      <c r="CF37" s="948"/>
      <c r="CG37" s="935"/>
      <c r="CH37" s="935"/>
      <c r="CI37" s="937"/>
      <c r="CJ37" s="907"/>
      <c r="CK37" s="923"/>
      <c r="CL37" s="923"/>
      <c r="CM37" s="929"/>
      <c r="CN37" s="907"/>
      <c r="CO37" s="923"/>
      <c r="CP37" s="923"/>
      <c r="CQ37" s="929"/>
      <c r="CR37" s="907"/>
      <c r="CS37" s="923"/>
      <c r="CT37" s="923"/>
      <c r="CU37" s="927"/>
      <c r="CV37" s="907"/>
      <c r="CW37" s="923"/>
      <c r="CX37" s="923"/>
      <c r="CY37" s="929"/>
      <c r="CZ37" s="938"/>
      <c r="DA37" s="939"/>
      <c r="DB37" s="939"/>
      <c r="DC37" s="940"/>
      <c r="DD37" s="907"/>
      <c r="DE37" s="923"/>
      <c r="DF37" s="923"/>
      <c r="DG37" s="927"/>
      <c r="DH37" s="907"/>
      <c r="DI37" s="923"/>
      <c r="DJ37" s="923"/>
      <c r="DK37" s="929"/>
      <c r="DL37" s="948"/>
      <c r="DM37" s="935"/>
      <c r="DN37" s="935"/>
      <c r="DO37" s="936"/>
      <c r="DP37" s="948"/>
      <c r="DQ37" s="935"/>
      <c r="DR37" s="935"/>
      <c r="DS37" s="936"/>
      <c r="DT37" s="938"/>
      <c r="DU37" s="939"/>
      <c r="DV37" s="939"/>
      <c r="DW37" s="942"/>
      <c r="DX37" s="907"/>
      <c r="DY37" s="923"/>
      <c r="DZ37" s="923"/>
      <c r="EA37" s="927"/>
      <c r="EB37" s="907"/>
      <c r="EC37" s="923"/>
      <c r="ED37" s="923"/>
      <c r="EE37" s="927"/>
      <c r="EF37" s="907"/>
      <c r="EG37" s="923"/>
      <c r="EH37" s="923"/>
      <c r="EI37" s="927"/>
      <c r="EJ37" s="922"/>
      <c r="EK37" s="923"/>
      <c r="EL37" s="923"/>
      <c r="EM37" s="924"/>
      <c r="EN37" s="943"/>
      <c r="EO37" s="935"/>
      <c r="EP37" s="935"/>
      <c r="EQ37" s="937"/>
      <c r="ER37" s="922"/>
      <c r="ES37" s="923"/>
      <c r="ET37" s="923"/>
      <c r="EU37" s="927"/>
      <c r="EV37" s="922"/>
      <c r="EW37" s="923"/>
      <c r="EX37" s="923"/>
      <c r="EY37" s="924"/>
    </row>
    <row r="38" spans="1:155" ht="15">
      <c r="A38" s="915">
        <v>35</v>
      </c>
      <c r="B38" s="916">
        <v>20</v>
      </c>
      <c r="C38" s="916">
        <v>20</v>
      </c>
      <c r="D38" s="917">
        <f t="shared" si="3"/>
        <v>19.796875</v>
      </c>
      <c r="E38" s="48">
        <f t="shared" si="4"/>
        <v>20</v>
      </c>
      <c r="F38" s="44" t="s">
        <v>131</v>
      </c>
      <c r="G38" s="883">
        <f>AVERAGE(J38:EY38)</f>
        <v>160.40625</v>
      </c>
      <c r="H38" s="884">
        <f t="shared" si="5"/>
        <v>180.203125</v>
      </c>
      <c r="I38" s="202">
        <f>COUNT(J38:EY38)*1</f>
        <v>32</v>
      </c>
      <c r="J38" s="918"/>
      <c r="K38" s="919"/>
      <c r="L38" s="919"/>
      <c r="M38" s="920"/>
      <c r="N38" s="918">
        <v>161</v>
      </c>
      <c r="O38" s="959"/>
      <c r="P38" s="919">
        <v>141</v>
      </c>
      <c r="Q38" s="920">
        <v>134</v>
      </c>
      <c r="R38" s="960"/>
      <c r="S38" s="919">
        <v>157</v>
      </c>
      <c r="T38" s="919">
        <v>166</v>
      </c>
      <c r="U38" s="920">
        <v>168</v>
      </c>
      <c r="V38" s="928"/>
      <c r="W38" s="923"/>
      <c r="X38" s="923"/>
      <c r="Y38" s="929"/>
      <c r="Z38" s="1014"/>
      <c r="AA38" s="889"/>
      <c r="AB38" s="889"/>
      <c r="AC38" s="891"/>
      <c r="AD38" s="928">
        <v>168</v>
      </c>
      <c r="AE38" s="923">
        <v>149</v>
      </c>
      <c r="AF38" s="927">
        <v>147</v>
      </c>
      <c r="AG38" s="922">
        <v>132</v>
      </c>
      <c r="AH38" s="909">
        <v>162</v>
      </c>
      <c r="AI38" s="954">
        <v>177</v>
      </c>
      <c r="AJ38" s="922">
        <v>156</v>
      </c>
      <c r="AK38" s="908">
        <v>149</v>
      </c>
      <c r="AL38" s="908">
        <v>243</v>
      </c>
      <c r="AM38" s="925">
        <v>152</v>
      </c>
      <c r="AN38" s="922">
        <v>159</v>
      </c>
      <c r="AO38" s="909">
        <v>204</v>
      </c>
      <c r="AP38" s="908">
        <v>200</v>
      </c>
      <c r="AQ38" s="912">
        <v>144</v>
      </c>
      <c r="AR38" s="907"/>
      <c r="AS38" s="908"/>
      <c r="AT38" s="908"/>
      <c r="AU38" s="910"/>
      <c r="AV38" s="907"/>
      <c r="AW38" s="908"/>
      <c r="AX38" s="908"/>
      <c r="AY38" s="910"/>
      <c r="AZ38" s="907">
        <v>156</v>
      </c>
      <c r="BA38" s="908">
        <v>192</v>
      </c>
      <c r="BB38" s="908">
        <v>143</v>
      </c>
      <c r="BC38" s="977">
        <v>167</v>
      </c>
      <c r="BD38" s="978">
        <v>172</v>
      </c>
      <c r="BE38" s="909">
        <v>170</v>
      </c>
      <c r="BF38" s="908">
        <v>170</v>
      </c>
      <c r="BG38" s="929">
        <v>167</v>
      </c>
      <c r="BH38" s="907"/>
      <c r="BI38" s="908"/>
      <c r="BJ38" s="908"/>
      <c r="BK38" s="910"/>
      <c r="BL38" s="907"/>
      <c r="BM38" s="908"/>
      <c r="BN38" s="908"/>
      <c r="BO38" s="910"/>
      <c r="BP38" s="907"/>
      <c r="BQ38" s="908"/>
      <c r="BR38" s="908"/>
      <c r="BS38" s="912"/>
      <c r="BT38" s="948">
        <v>114</v>
      </c>
      <c r="BU38" s="950">
        <v>139</v>
      </c>
      <c r="BV38" s="950">
        <v>133</v>
      </c>
      <c r="BW38" s="989">
        <v>141</v>
      </c>
      <c r="BX38" s="907"/>
      <c r="BY38" s="908"/>
      <c r="BZ38" s="908"/>
      <c r="CA38" s="912"/>
      <c r="CB38" s="907"/>
      <c r="CC38" s="908"/>
      <c r="CD38" s="908"/>
      <c r="CE38" s="910"/>
      <c r="CF38" s="948"/>
      <c r="CG38" s="950"/>
      <c r="CH38" s="950"/>
      <c r="CI38" s="955"/>
      <c r="CJ38" s="907"/>
      <c r="CK38" s="908"/>
      <c r="CL38" s="908"/>
      <c r="CM38" s="910"/>
      <c r="CN38" s="907"/>
      <c r="CO38" s="908"/>
      <c r="CP38" s="908"/>
      <c r="CQ38" s="910"/>
      <c r="CR38" s="896"/>
      <c r="CS38" s="896"/>
      <c r="CT38" s="896"/>
      <c r="CU38" s="900"/>
      <c r="CV38" s="907"/>
      <c r="CW38" s="908"/>
      <c r="CX38" s="908"/>
      <c r="CY38" s="910"/>
      <c r="CZ38" s="938"/>
      <c r="DA38" s="952"/>
      <c r="DB38" s="952"/>
      <c r="DC38" s="953"/>
      <c r="DD38" s="907"/>
      <c r="DE38" s="908"/>
      <c r="DF38" s="908"/>
      <c r="DG38" s="912"/>
      <c r="DH38" s="907"/>
      <c r="DI38" s="908"/>
      <c r="DJ38" s="908"/>
      <c r="DK38" s="910"/>
      <c r="DL38" s="948"/>
      <c r="DM38" s="950"/>
      <c r="DN38" s="950"/>
      <c r="DO38" s="989"/>
      <c r="DP38" s="948"/>
      <c r="DQ38" s="950"/>
      <c r="DR38" s="950"/>
      <c r="DS38" s="989"/>
      <c r="DT38" s="938"/>
      <c r="DU38" s="952"/>
      <c r="DV38" s="952"/>
      <c r="DW38" s="991"/>
      <c r="DX38" s="907"/>
      <c r="DY38" s="908"/>
      <c r="DZ38" s="908"/>
      <c r="EA38" s="912"/>
      <c r="EB38" s="907"/>
      <c r="EC38" s="908"/>
      <c r="ED38" s="908"/>
      <c r="EE38" s="912"/>
      <c r="EF38" s="907"/>
      <c r="EG38" s="908"/>
      <c r="EH38" s="908"/>
      <c r="EI38" s="912"/>
      <c r="EJ38" s="922"/>
      <c r="EK38" s="908"/>
      <c r="EL38" s="908"/>
      <c r="EM38" s="954"/>
      <c r="EN38" s="943"/>
      <c r="EO38" s="950"/>
      <c r="EP38" s="950"/>
      <c r="EQ38" s="955"/>
      <c r="ER38" s="922"/>
      <c r="ES38" s="908"/>
      <c r="ET38" s="908"/>
      <c r="EU38" s="912"/>
      <c r="EV38" s="922"/>
      <c r="EW38" s="908"/>
      <c r="EX38" s="908"/>
      <c r="EY38" s="954"/>
    </row>
    <row r="39" spans="1:155" ht="15">
      <c r="A39" s="915">
        <v>36</v>
      </c>
      <c r="B39" s="916">
        <v>20</v>
      </c>
      <c r="C39" s="916">
        <v>20</v>
      </c>
      <c r="D39" s="917">
        <f t="shared" si="3"/>
        <v>14.265625</v>
      </c>
      <c r="E39" s="48">
        <f t="shared" si="4"/>
        <v>14</v>
      </c>
      <c r="F39" s="782" t="s">
        <v>51</v>
      </c>
      <c r="G39" s="883">
        <f>AVERAGE(J39:EY39)</f>
        <v>171.46875</v>
      </c>
      <c r="H39" s="884">
        <f t="shared" si="5"/>
        <v>185.734375</v>
      </c>
      <c r="I39" s="202">
        <f>COUNT(J39:EY39)*1</f>
        <v>64</v>
      </c>
      <c r="J39" s="918">
        <v>166</v>
      </c>
      <c r="K39" s="919">
        <v>184</v>
      </c>
      <c r="L39" s="959"/>
      <c r="M39" s="920">
        <v>165</v>
      </c>
      <c r="N39" s="918">
        <v>184</v>
      </c>
      <c r="O39" s="919">
        <v>175</v>
      </c>
      <c r="P39" s="959"/>
      <c r="Q39" s="920">
        <v>212</v>
      </c>
      <c r="R39" s="918"/>
      <c r="S39" s="919"/>
      <c r="T39" s="919"/>
      <c r="U39" s="920"/>
      <c r="V39" s="984"/>
      <c r="W39" s="908">
        <v>195</v>
      </c>
      <c r="X39" s="908">
        <v>193</v>
      </c>
      <c r="Y39" s="910">
        <v>173</v>
      </c>
      <c r="Z39" s="908"/>
      <c r="AA39" s="908"/>
      <c r="AB39" s="908"/>
      <c r="AC39" s="908"/>
      <c r="AD39" s="907">
        <v>201</v>
      </c>
      <c r="AE39" s="908">
        <v>189</v>
      </c>
      <c r="AF39" s="912">
        <v>152</v>
      </c>
      <c r="AG39" s="922"/>
      <c r="AH39" s="908"/>
      <c r="AI39" s="954"/>
      <c r="AJ39" s="926">
        <v>161</v>
      </c>
      <c r="AK39" s="923">
        <v>181</v>
      </c>
      <c r="AL39" s="923">
        <v>179</v>
      </c>
      <c r="AM39" s="924">
        <v>181</v>
      </c>
      <c r="AN39" s="926">
        <v>168</v>
      </c>
      <c r="AO39" s="923">
        <v>144</v>
      </c>
      <c r="AP39" s="908">
        <v>149</v>
      </c>
      <c r="AQ39" s="912">
        <v>134</v>
      </c>
      <c r="AR39" s="928"/>
      <c r="AS39" s="923"/>
      <c r="AT39" s="923"/>
      <c r="AU39" s="929"/>
      <c r="AV39" s="928"/>
      <c r="AW39" s="923"/>
      <c r="AX39" s="923"/>
      <c r="AY39" s="929"/>
      <c r="AZ39" s="928"/>
      <c r="BA39" s="923"/>
      <c r="BB39" s="923"/>
      <c r="BC39" s="932"/>
      <c r="BD39" s="947"/>
      <c r="BE39" s="923"/>
      <c r="BF39" s="923"/>
      <c r="BG39" s="929"/>
      <c r="BH39" s="928"/>
      <c r="BI39" s="923"/>
      <c r="BJ39" s="923"/>
      <c r="BK39" s="929"/>
      <c r="BL39" s="928"/>
      <c r="BM39" s="923"/>
      <c r="BN39" s="923"/>
      <c r="BO39" s="929"/>
      <c r="BP39" s="928"/>
      <c r="BQ39" s="923"/>
      <c r="BR39" s="923"/>
      <c r="BS39" s="927"/>
      <c r="BT39" s="964">
        <v>181</v>
      </c>
      <c r="BU39" s="935">
        <v>176</v>
      </c>
      <c r="BV39" s="950">
        <v>180</v>
      </c>
      <c r="BW39" s="936">
        <v>170</v>
      </c>
      <c r="BX39" s="928"/>
      <c r="BY39" s="923"/>
      <c r="BZ39" s="923"/>
      <c r="CA39" s="927"/>
      <c r="CB39" s="928"/>
      <c r="CC39" s="923"/>
      <c r="CD39" s="923"/>
      <c r="CE39" s="929"/>
      <c r="CF39" s="948">
        <v>209</v>
      </c>
      <c r="CG39" s="951">
        <v>170</v>
      </c>
      <c r="CH39" s="935">
        <v>190</v>
      </c>
      <c r="CI39" s="937">
        <v>158</v>
      </c>
      <c r="CJ39" s="907">
        <v>159</v>
      </c>
      <c r="CK39" s="923">
        <v>193</v>
      </c>
      <c r="CL39" s="923">
        <v>182</v>
      </c>
      <c r="CM39" s="929">
        <v>145</v>
      </c>
      <c r="CN39" s="928"/>
      <c r="CO39" s="923"/>
      <c r="CP39" s="923"/>
      <c r="CQ39" s="929"/>
      <c r="CR39" s="928"/>
      <c r="CS39" s="923"/>
      <c r="CT39" s="923"/>
      <c r="CU39" s="927"/>
      <c r="CV39" s="907">
        <v>182</v>
      </c>
      <c r="CW39" s="923">
        <v>187</v>
      </c>
      <c r="CX39" s="923">
        <v>137</v>
      </c>
      <c r="CY39" s="929">
        <v>150</v>
      </c>
      <c r="CZ39" s="938">
        <v>181</v>
      </c>
      <c r="DA39" s="939">
        <v>170</v>
      </c>
      <c r="DB39" s="939">
        <v>173</v>
      </c>
      <c r="DC39" s="940">
        <v>189</v>
      </c>
      <c r="DD39" s="928"/>
      <c r="DE39" s="923"/>
      <c r="DF39" s="923"/>
      <c r="DG39" s="927"/>
      <c r="DH39" s="928"/>
      <c r="DI39" s="923"/>
      <c r="DJ39" s="923"/>
      <c r="DK39" s="929"/>
      <c r="DL39" s="948">
        <v>140</v>
      </c>
      <c r="DM39" s="935">
        <v>173</v>
      </c>
      <c r="DN39" s="935">
        <v>185</v>
      </c>
      <c r="DO39" s="936">
        <v>123</v>
      </c>
      <c r="DP39" s="964"/>
      <c r="DQ39" s="935"/>
      <c r="DR39" s="935"/>
      <c r="DS39" s="936"/>
      <c r="DT39" s="938">
        <v>165</v>
      </c>
      <c r="DU39" s="939">
        <v>166</v>
      </c>
      <c r="DV39" s="939">
        <v>152</v>
      </c>
      <c r="DW39" s="942">
        <v>176</v>
      </c>
      <c r="DX39" s="907">
        <v>187</v>
      </c>
      <c r="DY39" s="923">
        <v>187</v>
      </c>
      <c r="DZ39" s="923">
        <v>222</v>
      </c>
      <c r="EA39" s="927">
        <v>213</v>
      </c>
      <c r="EB39" s="928"/>
      <c r="EC39" s="923"/>
      <c r="ED39" s="923"/>
      <c r="EE39" s="927"/>
      <c r="EF39" s="928"/>
      <c r="EG39" s="923"/>
      <c r="EH39" s="923"/>
      <c r="EI39" s="927"/>
      <c r="EJ39" s="922">
        <v>206</v>
      </c>
      <c r="EK39" s="923">
        <v>156</v>
      </c>
      <c r="EL39" s="923">
        <v>161</v>
      </c>
      <c r="EM39" s="924">
        <v>161</v>
      </c>
      <c r="EN39" s="965"/>
      <c r="EO39" s="935"/>
      <c r="EP39" s="935"/>
      <c r="EQ39" s="937"/>
      <c r="ER39" s="922">
        <v>163</v>
      </c>
      <c r="ES39" s="923">
        <v>150</v>
      </c>
      <c r="ET39" s="923">
        <v>176</v>
      </c>
      <c r="EU39" s="927">
        <v>146</v>
      </c>
      <c r="EV39" s="922">
        <v>116</v>
      </c>
      <c r="EW39" s="923">
        <v>202</v>
      </c>
      <c r="EX39" s="923">
        <v>143</v>
      </c>
      <c r="EY39" s="924">
        <v>137</v>
      </c>
    </row>
    <row r="40" spans="1:155" ht="15">
      <c r="A40" s="880">
        <v>37</v>
      </c>
      <c r="B40" s="916">
        <v>24</v>
      </c>
      <c r="C40" s="916">
        <v>22</v>
      </c>
      <c r="D40" s="917">
        <f t="shared" si="3"/>
        <v>0</v>
      </c>
      <c r="E40" s="48">
        <f t="shared" si="4"/>
        <v>0</v>
      </c>
      <c r="F40" s="782" t="s">
        <v>226</v>
      </c>
      <c r="G40" s="883">
        <f>AVERAGE(J40:EY40)</f>
        <v>201.25</v>
      </c>
      <c r="H40" s="884">
        <f t="shared" si="5"/>
        <v>201.25</v>
      </c>
      <c r="I40" s="202">
        <f>COUNT(J40:EY40)*1</f>
        <v>36</v>
      </c>
      <c r="J40" s="930"/>
      <c r="K40" s="909"/>
      <c r="L40" s="909"/>
      <c r="M40" s="921"/>
      <c r="N40" s="930"/>
      <c r="O40" s="909"/>
      <c r="P40" s="909"/>
      <c r="Q40" s="921"/>
      <c r="R40" s="930"/>
      <c r="S40" s="909"/>
      <c r="T40" s="909"/>
      <c r="U40" s="921"/>
      <c r="V40" s="928"/>
      <c r="W40" s="923"/>
      <c r="X40" s="923"/>
      <c r="Y40" s="929"/>
      <c r="Z40" s="947"/>
      <c r="AA40" s="923"/>
      <c r="AB40" s="923"/>
      <c r="AC40" s="929"/>
      <c r="AD40" s="928"/>
      <c r="AE40" s="923"/>
      <c r="AF40" s="927"/>
      <c r="AG40" s="926"/>
      <c r="AH40" s="923"/>
      <c r="AI40" s="924"/>
      <c r="AJ40" s="926"/>
      <c r="AK40" s="923"/>
      <c r="AL40" s="923"/>
      <c r="AM40" s="924"/>
      <c r="AN40" s="922">
        <v>193</v>
      </c>
      <c r="AO40" s="923">
        <v>257</v>
      </c>
      <c r="AP40" s="923">
        <v>172</v>
      </c>
      <c r="AQ40" s="927">
        <v>210</v>
      </c>
      <c r="AR40" s="907">
        <v>189</v>
      </c>
      <c r="AS40" s="909">
        <v>213</v>
      </c>
      <c r="AT40" s="908">
        <v>181</v>
      </c>
      <c r="AU40" s="910">
        <v>182</v>
      </c>
      <c r="AV40" s="907">
        <v>186</v>
      </c>
      <c r="AW40" s="908">
        <v>190</v>
      </c>
      <c r="AX40" s="909">
        <v>160</v>
      </c>
      <c r="AY40" s="910">
        <v>199</v>
      </c>
      <c r="AZ40" s="907"/>
      <c r="BA40" s="908"/>
      <c r="BB40" s="909"/>
      <c r="BC40" s="977"/>
      <c r="BD40" s="978">
        <v>181</v>
      </c>
      <c r="BE40" s="923">
        <v>178</v>
      </c>
      <c r="BF40" s="923">
        <v>201</v>
      </c>
      <c r="BG40" s="929">
        <v>253</v>
      </c>
      <c r="BH40" s="907"/>
      <c r="BI40" s="908"/>
      <c r="BJ40" s="909"/>
      <c r="BK40" s="910"/>
      <c r="BL40" s="907"/>
      <c r="BM40" s="908"/>
      <c r="BN40" s="909"/>
      <c r="BO40" s="910"/>
      <c r="BP40" s="928">
        <v>181</v>
      </c>
      <c r="BQ40" s="923">
        <v>227</v>
      </c>
      <c r="BR40" s="923">
        <v>149</v>
      </c>
      <c r="BS40" s="927">
        <v>203</v>
      </c>
      <c r="BT40" s="948"/>
      <c r="BU40" s="950"/>
      <c r="BV40" s="949"/>
      <c r="BW40" s="989"/>
      <c r="BX40" s="907"/>
      <c r="BY40" s="908"/>
      <c r="BZ40" s="909"/>
      <c r="CA40" s="912"/>
      <c r="CB40" s="907"/>
      <c r="CC40" s="908"/>
      <c r="CD40" s="909"/>
      <c r="CE40" s="910"/>
      <c r="CF40" s="948"/>
      <c r="CG40" s="950"/>
      <c r="CH40" s="949"/>
      <c r="CI40" s="955"/>
      <c r="CJ40" s="907"/>
      <c r="CK40" s="908"/>
      <c r="CL40" s="909"/>
      <c r="CM40" s="910"/>
      <c r="CN40" s="907">
        <v>172</v>
      </c>
      <c r="CO40" s="1172">
        <v>300</v>
      </c>
      <c r="CP40" s="923">
        <v>225</v>
      </c>
      <c r="CQ40" s="929">
        <v>190</v>
      </c>
      <c r="CR40" s="896">
        <v>269</v>
      </c>
      <c r="CS40" s="904">
        <v>189</v>
      </c>
      <c r="CT40" s="889">
        <v>182</v>
      </c>
      <c r="CU40" s="891">
        <v>225</v>
      </c>
      <c r="CV40" s="907">
        <v>153</v>
      </c>
      <c r="CW40" s="923">
        <v>142</v>
      </c>
      <c r="CX40" s="923">
        <v>217</v>
      </c>
      <c r="CY40" s="929">
        <v>196</v>
      </c>
      <c r="CZ40" s="938"/>
      <c r="DA40" s="952"/>
      <c r="DB40" s="941"/>
      <c r="DC40" s="953"/>
      <c r="DD40" s="907"/>
      <c r="DE40" s="908"/>
      <c r="DF40" s="909"/>
      <c r="DG40" s="912"/>
      <c r="DH40" s="907"/>
      <c r="DI40" s="908"/>
      <c r="DJ40" s="909"/>
      <c r="DK40" s="910"/>
      <c r="DL40" s="948"/>
      <c r="DM40" s="950"/>
      <c r="DN40" s="949"/>
      <c r="DO40" s="989"/>
      <c r="DP40" s="948"/>
      <c r="DQ40" s="950"/>
      <c r="DR40" s="949"/>
      <c r="DS40" s="989"/>
      <c r="DT40" s="938"/>
      <c r="DU40" s="952"/>
      <c r="DV40" s="941"/>
      <c r="DW40" s="991"/>
      <c r="DX40" s="907"/>
      <c r="DY40" s="908"/>
      <c r="DZ40" s="909"/>
      <c r="EA40" s="912"/>
      <c r="EB40" s="895">
        <v>234</v>
      </c>
      <c r="EC40" s="889">
        <v>186</v>
      </c>
      <c r="ED40" s="889">
        <v>217</v>
      </c>
      <c r="EE40" s="891">
        <v>243</v>
      </c>
      <c r="EF40" s="907"/>
      <c r="EG40" s="908"/>
      <c r="EH40" s="909"/>
      <c r="EI40" s="912"/>
      <c r="EJ40" s="922"/>
      <c r="EK40" s="908"/>
      <c r="EL40" s="909"/>
      <c r="EM40" s="954"/>
      <c r="EN40" s="943"/>
      <c r="EO40" s="950"/>
      <c r="EP40" s="949"/>
      <c r="EQ40" s="955"/>
      <c r="ER40" s="922"/>
      <c r="ES40" s="908"/>
      <c r="ET40" s="909"/>
      <c r="EU40" s="912"/>
      <c r="EV40" s="922"/>
      <c r="EW40" s="908"/>
      <c r="EX40" s="909"/>
      <c r="EY40" s="954"/>
    </row>
    <row r="41" spans="1:155" ht="15">
      <c r="A41" s="915">
        <v>38</v>
      </c>
      <c r="B41" s="916">
        <v>27</v>
      </c>
      <c r="C41" s="916">
        <v>26</v>
      </c>
      <c r="D41" s="917">
        <f t="shared" si="3"/>
        <v>8.46987951807229</v>
      </c>
      <c r="E41" s="48">
        <f t="shared" si="4"/>
        <v>8</v>
      </c>
      <c r="F41" s="782" t="s">
        <v>70</v>
      </c>
      <c r="G41" s="883">
        <f>AVERAGE(J41:EY41)</f>
        <v>183.06024096385542</v>
      </c>
      <c r="H41" s="884">
        <f t="shared" si="5"/>
        <v>191.53012048192772</v>
      </c>
      <c r="I41" s="202">
        <f>COUNT(J41:EY41)*1</f>
        <v>83</v>
      </c>
      <c r="J41" s="960"/>
      <c r="K41" s="919">
        <v>215</v>
      </c>
      <c r="L41" s="919">
        <v>200</v>
      </c>
      <c r="M41" s="920">
        <v>203</v>
      </c>
      <c r="N41" s="960"/>
      <c r="O41" s="919">
        <v>160</v>
      </c>
      <c r="P41" s="919">
        <v>141</v>
      </c>
      <c r="Q41" s="920">
        <v>187</v>
      </c>
      <c r="R41" s="918"/>
      <c r="S41" s="919"/>
      <c r="T41" s="919"/>
      <c r="U41" s="920"/>
      <c r="V41" s="907">
        <v>178</v>
      </c>
      <c r="W41" s="908">
        <v>210</v>
      </c>
      <c r="X41" s="908">
        <v>213</v>
      </c>
      <c r="Y41" s="961"/>
      <c r="Z41" s="978"/>
      <c r="AA41" s="908"/>
      <c r="AB41" s="908"/>
      <c r="AC41" s="910"/>
      <c r="AD41" s="907"/>
      <c r="AE41" s="908"/>
      <c r="AF41" s="912"/>
      <c r="AG41" s="922">
        <v>216</v>
      </c>
      <c r="AH41" s="923">
        <v>212</v>
      </c>
      <c r="AI41" s="924">
        <v>180</v>
      </c>
      <c r="AJ41" s="922"/>
      <c r="AK41" s="923"/>
      <c r="AL41" s="923"/>
      <c r="AM41" s="924"/>
      <c r="AN41" s="922"/>
      <c r="AO41" s="923"/>
      <c r="AP41" s="923"/>
      <c r="AQ41" s="927"/>
      <c r="AR41" s="972">
        <v>192</v>
      </c>
      <c r="AS41" s="908">
        <v>182</v>
      </c>
      <c r="AT41" s="908">
        <v>165</v>
      </c>
      <c r="AU41" s="910">
        <v>177</v>
      </c>
      <c r="AV41" s="907">
        <v>154</v>
      </c>
      <c r="AW41" s="908">
        <v>187</v>
      </c>
      <c r="AX41" s="908">
        <v>194</v>
      </c>
      <c r="AY41" s="979">
        <v>240</v>
      </c>
      <c r="AZ41" s="907"/>
      <c r="BA41" s="908"/>
      <c r="BB41" s="908"/>
      <c r="BC41" s="932"/>
      <c r="BD41" s="978">
        <v>247</v>
      </c>
      <c r="BE41" s="923">
        <v>203</v>
      </c>
      <c r="BF41" s="923">
        <v>201</v>
      </c>
      <c r="BG41" s="929">
        <v>200</v>
      </c>
      <c r="BH41" s="907">
        <v>138</v>
      </c>
      <c r="BI41" s="908">
        <v>168</v>
      </c>
      <c r="BJ41" s="908">
        <v>125</v>
      </c>
      <c r="BK41" s="910">
        <v>122</v>
      </c>
      <c r="BL41" s="907">
        <v>167</v>
      </c>
      <c r="BM41" s="923">
        <v>175</v>
      </c>
      <c r="BN41" s="923">
        <v>148</v>
      </c>
      <c r="BO41" s="929">
        <v>123</v>
      </c>
      <c r="BP41" s="907"/>
      <c r="BQ41" s="923"/>
      <c r="BR41" s="923"/>
      <c r="BS41" s="927"/>
      <c r="BT41" s="964">
        <v>212</v>
      </c>
      <c r="BU41" s="935">
        <v>186</v>
      </c>
      <c r="BV41" s="935">
        <v>184</v>
      </c>
      <c r="BW41" s="936">
        <v>164</v>
      </c>
      <c r="BX41" s="907"/>
      <c r="BY41" s="923"/>
      <c r="BZ41" s="923"/>
      <c r="CA41" s="927"/>
      <c r="CB41" s="907">
        <v>161</v>
      </c>
      <c r="CC41" s="909">
        <v>192</v>
      </c>
      <c r="CD41" s="908">
        <v>185</v>
      </c>
      <c r="CE41" s="929">
        <v>195</v>
      </c>
      <c r="CF41" s="948">
        <v>168</v>
      </c>
      <c r="CG41" s="935">
        <v>174</v>
      </c>
      <c r="CH41" s="935">
        <v>193</v>
      </c>
      <c r="CI41" s="937">
        <v>196</v>
      </c>
      <c r="CJ41" s="907">
        <v>191</v>
      </c>
      <c r="CK41" s="923">
        <v>205</v>
      </c>
      <c r="CL41" s="923">
        <v>211</v>
      </c>
      <c r="CM41" s="929">
        <v>189</v>
      </c>
      <c r="CN41" s="907"/>
      <c r="CO41" s="923"/>
      <c r="CP41" s="923"/>
      <c r="CQ41" s="929"/>
      <c r="CR41" s="907">
        <v>200</v>
      </c>
      <c r="CS41" s="923">
        <v>182</v>
      </c>
      <c r="CT41" s="541"/>
      <c r="CU41" s="927">
        <v>176</v>
      </c>
      <c r="CV41" s="907">
        <v>146</v>
      </c>
      <c r="CW41" s="923">
        <v>205</v>
      </c>
      <c r="CX41" s="923">
        <v>208</v>
      </c>
      <c r="CY41" s="929">
        <v>149</v>
      </c>
      <c r="CZ41" s="938">
        <v>196</v>
      </c>
      <c r="DA41" s="939">
        <v>208</v>
      </c>
      <c r="DB41" s="939">
        <v>218</v>
      </c>
      <c r="DC41" s="940">
        <v>178</v>
      </c>
      <c r="DD41" s="907"/>
      <c r="DE41" s="923"/>
      <c r="DF41" s="923"/>
      <c r="DG41" s="927"/>
      <c r="DH41" s="907"/>
      <c r="DI41" s="923"/>
      <c r="DJ41" s="923"/>
      <c r="DK41" s="929"/>
      <c r="DL41" s="948"/>
      <c r="DM41" s="935"/>
      <c r="DN41" s="935"/>
      <c r="DO41" s="936"/>
      <c r="DP41" s="948">
        <v>147</v>
      </c>
      <c r="DQ41" s="935">
        <v>168</v>
      </c>
      <c r="DR41" s="935">
        <v>166</v>
      </c>
      <c r="DS41" s="936">
        <v>134</v>
      </c>
      <c r="DT41" s="938"/>
      <c r="DU41" s="939"/>
      <c r="DV41" s="939"/>
      <c r="DW41" s="942"/>
      <c r="DX41" s="907">
        <v>209</v>
      </c>
      <c r="DY41" s="923">
        <v>246</v>
      </c>
      <c r="DZ41" s="923">
        <v>197</v>
      </c>
      <c r="EA41" s="927">
        <v>231</v>
      </c>
      <c r="EB41" s="907">
        <v>182</v>
      </c>
      <c r="EC41" s="923">
        <v>154</v>
      </c>
      <c r="ED41" s="923">
        <v>196</v>
      </c>
      <c r="EE41" s="927">
        <v>146</v>
      </c>
      <c r="EF41" s="907">
        <v>174</v>
      </c>
      <c r="EG41" s="923">
        <v>203</v>
      </c>
      <c r="EH41" s="923">
        <v>157</v>
      </c>
      <c r="EI41" s="927">
        <v>173</v>
      </c>
      <c r="EJ41" s="922"/>
      <c r="EK41" s="923"/>
      <c r="EL41" s="923"/>
      <c r="EM41" s="924"/>
      <c r="EN41" s="943">
        <v>163</v>
      </c>
      <c r="EO41" s="935">
        <v>179</v>
      </c>
      <c r="EP41" s="935">
        <v>164</v>
      </c>
      <c r="EQ41" s="937">
        <v>181</v>
      </c>
      <c r="ER41" s="922"/>
      <c r="ES41" s="923"/>
      <c r="ET41" s="923"/>
      <c r="EU41" s="927"/>
      <c r="EV41" s="922">
        <v>199</v>
      </c>
      <c r="EW41" s="923">
        <v>196</v>
      </c>
      <c r="EX41" s="923">
        <v>165</v>
      </c>
      <c r="EY41" s="924">
        <v>169</v>
      </c>
    </row>
    <row r="42" spans="1:155" ht="15">
      <c r="A42" s="915">
        <v>39</v>
      </c>
      <c r="B42" s="916">
        <v>22</v>
      </c>
      <c r="C42" s="916">
        <v>22</v>
      </c>
      <c r="D42" s="917">
        <f t="shared" si="3"/>
        <v>22.33333333333333</v>
      </c>
      <c r="E42" s="48">
        <f t="shared" si="4"/>
        <v>22</v>
      </c>
      <c r="F42" s="44" t="s">
        <v>134</v>
      </c>
      <c r="G42" s="883">
        <f>AVERAGE(J42:EY42)</f>
        <v>155.33333333333334</v>
      </c>
      <c r="H42" s="884">
        <f t="shared" si="5"/>
        <v>177.66666666666669</v>
      </c>
      <c r="I42" s="202">
        <f>COUNT(J42:EY42)*1</f>
        <v>27</v>
      </c>
      <c r="J42" s="992"/>
      <c r="K42" s="1001"/>
      <c r="L42" s="1001"/>
      <c r="M42" s="1002"/>
      <c r="N42" s="992"/>
      <c r="O42" s="1001"/>
      <c r="P42" s="1001"/>
      <c r="Q42" s="1002"/>
      <c r="R42" s="992"/>
      <c r="S42" s="1001"/>
      <c r="T42" s="1001"/>
      <c r="U42" s="1002"/>
      <c r="V42" s="992"/>
      <c r="W42" s="1001"/>
      <c r="X42" s="1001"/>
      <c r="Y42" s="1002"/>
      <c r="Z42" s="978">
        <v>147</v>
      </c>
      <c r="AA42" s="923">
        <v>147</v>
      </c>
      <c r="AB42" s="980"/>
      <c r="AC42" s="929">
        <v>145</v>
      </c>
      <c r="AD42" s="907"/>
      <c r="AE42" s="908"/>
      <c r="AF42" s="912"/>
      <c r="AG42" s="922"/>
      <c r="AH42" s="923"/>
      <c r="AI42" s="924"/>
      <c r="AJ42" s="922"/>
      <c r="AK42" s="923"/>
      <c r="AL42" s="923"/>
      <c r="AM42" s="924"/>
      <c r="AN42" s="922">
        <v>165</v>
      </c>
      <c r="AO42" s="923">
        <v>169</v>
      </c>
      <c r="AP42" s="923">
        <v>155</v>
      </c>
      <c r="AQ42" s="927">
        <v>178</v>
      </c>
      <c r="AR42" s="907"/>
      <c r="AS42" s="923"/>
      <c r="AT42" s="923"/>
      <c r="AU42" s="929"/>
      <c r="AV42" s="907"/>
      <c r="AW42" s="923"/>
      <c r="AX42" s="923"/>
      <c r="AY42" s="929"/>
      <c r="AZ42" s="907"/>
      <c r="BA42" s="923"/>
      <c r="BB42" s="923"/>
      <c r="BC42" s="932"/>
      <c r="BD42" s="978">
        <v>156</v>
      </c>
      <c r="BE42" s="923">
        <v>135</v>
      </c>
      <c r="BF42" s="923">
        <v>146</v>
      </c>
      <c r="BG42" s="929">
        <v>167</v>
      </c>
      <c r="BH42" s="928">
        <v>159</v>
      </c>
      <c r="BI42" s="923">
        <v>159</v>
      </c>
      <c r="BJ42" s="908">
        <v>158</v>
      </c>
      <c r="BK42" s="929">
        <v>156</v>
      </c>
      <c r="BL42" s="907">
        <v>155</v>
      </c>
      <c r="BM42" s="923">
        <v>133</v>
      </c>
      <c r="BN42" s="923">
        <v>148</v>
      </c>
      <c r="BO42" s="929">
        <v>135</v>
      </c>
      <c r="BP42" s="907">
        <v>173</v>
      </c>
      <c r="BQ42" s="909">
        <v>169</v>
      </c>
      <c r="BR42" s="908">
        <v>191</v>
      </c>
      <c r="BS42" s="927">
        <v>154</v>
      </c>
      <c r="BT42" s="948"/>
      <c r="BU42" s="935"/>
      <c r="BV42" s="935"/>
      <c r="BW42" s="936"/>
      <c r="BX42" s="907"/>
      <c r="BY42" s="923"/>
      <c r="BZ42" s="923"/>
      <c r="CA42" s="927"/>
      <c r="CB42" s="907"/>
      <c r="CC42" s="923"/>
      <c r="CD42" s="923"/>
      <c r="CE42" s="929"/>
      <c r="CF42" s="948"/>
      <c r="CG42" s="935"/>
      <c r="CH42" s="935"/>
      <c r="CI42" s="937"/>
      <c r="CJ42" s="907"/>
      <c r="CK42" s="923"/>
      <c r="CL42" s="923"/>
      <c r="CM42" s="929"/>
      <c r="CN42" s="907"/>
      <c r="CO42" s="923"/>
      <c r="CP42" s="923"/>
      <c r="CQ42" s="929"/>
      <c r="CR42" s="907"/>
      <c r="CS42" s="923"/>
      <c r="CT42" s="923"/>
      <c r="CU42" s="927"/>
      <c r="CV42" s="907"/>
      <c r="CW42" s="923"/>
      <c r="CX42" s="923"/>
      <c r="CY42" s="929"/>
      <c r="CZ42" s="938"/>
      <c r="DA42" s="939"/>
      <c r="DB42" s="939"/>
      <c r="DC42" s="940"/>
      <c r="DD42" s="907">
        <v>144</v>
      </c>
      <c r="DE42" s="923">
        <v>162</v>
      </c>
      <c r="DF42" s="923">
        <v>153</v>
      </c>
      <c r="DG42" s="927">
        <v>135</v>
      </c>
      <c r="DH42" s="907"/>
      <c r="DI42" s="923"/>
      <c r="DJ42" s="923"/>
      <c r="DK42" s="929"/>
      <c r="DL42" s="948"/>
      <c r="DM42" s="935"/>
      <c r="DN42" s="935"/>
      <c r="DO42" s="936"/>
      <c r="DP42" s="948"/>
      <c r="DQ42" s="935"/>
      <c r="DR42" s="935"/>
      <c r="DS42" s="936"/>
      <c r="DT42" s="938"/>
      <c r="DU42" s="939"/>
      <c r="DV42" s="939"/>
      <c r="DW42" s="942"/>
      <c r="DX42" s="907"/>
      <c r="DY42" s="923"/>
      <c r="DZ42" s="923"/>
      <c r="EA42" s="927"/>
      <c r="EB42" s="907"/>
      <c r="EC42" s="923"/>
      <c r="ED42" s="923"/>
      <c r="EE42" s="927"/>
      <c r="EF42" s="907"/>
      <c r="EG42" s="923"/>
      <c r="EH42" s="923"/>
      <c r="EI42" s="927"/>
      <c r="EJ42" s="922"/>
      <c r="EK42" s="923"/>
      <c r="EL42" s="923"/>
      <c r="EM42" s="924"/>
      <c r="EN42" s="943"/>
      <c r="EO42" s="935"/>
      <c r="EP42" s="935"/>
      <c r="EQ42" s="937"/>
      <c r="ER42" s="922"/>
      <c r="ES42" s="923"/>
      <c r="ET42" s="923"/>
      <c r="EU42" s="927"/>
      <c r="EV42" s="922"/>
      <c r="EW42" s="923"/>
      <c r="EX42" s="923"/>
      <c r="EY42" s="924"/>
    </row>
    <row r="43" spans="1:155" ht="15">
      <c r="A43" s="880">
        <v>40</v>
      </c>
      <c r="B43" s="916">
        <v>23</v>
      </c>
      <c r="C43" s="916">
        <v>23</v>
      </c>
      <c r="D43" s="917">
        <f t="shared" si="3"/>
        <v>15.145161290322577</v>
      </c>
      <c r="E43" s="48">
        <f t="shared" si="4"/>
        <v>15</v>
      </c>
      <c r="F43" s="44" t="s">
        <v>84</v>
      </c>
      <c r="G43" s="883">
        <f>AVERAGE(J43:EY43)</f>
        <v>169.70967741935485</v>
      </c>
      <c r="H43" s="884">
        <f t="shared" si="5"/>
        <v>184.85483870967744</v>
      </c>
      <c r="I43" s="202">
        <f>COUNT(J43:EY43)*1</f>
        <v>62</v>
      </c>
      <c r="J43" s="960"/>
      <c r="K43" s="919">
        <v>164</v>
      </c>
      <c r="L43" s="919">
        <v>169</v>
      </c>
      <c r="M43" s="920">
        <v>172</v>
      </c>
      <c r="N43" s="918">
        <v>191</v>
      </c>
      <c r="O43" s="959"/>
      <c r="P43" s="919">
        <v>193</v>
      </c>
      <c r="Q43" s="920">
        <v>203</v>
      </c>
      <c r="R43" s="918">
        <v>223</v>
      </c>
      <c r="S43" s="919">
        <v>181</v>
      </c>
      <c r="T43" s="919">
        <v>200</v>
      </c>
      <c r="U43" s="968"/>
      <c r="V43" s="928">
        <v>181</v>
      </c>
      <c r="W43" s="923">
        <v>169</v>
      </c>
      <c r="X43" s="980"/>
      <c r="Y43" s="929">
        <v>178</v>
      </c>
      <c r="Z43" s="947">
        <v>154</v>
      </c>
      <c r="AA43" s="980"/>
      <c r="AB43" s="923">
        <v>190</v>
      </c>
      <c r="AC43" s="929">
        <v>161</v>
      </c>
      <c r="AD43" s="928">
        <v>155</v>
      </c>
      <c r="AE43" s="923">
        <v>175</v>
      </c>
      <c r="AF43" s="927">
        <v>165</v>
      </c>
      <c r="AG43" s="926"/>
      <c r="AH43" s="923"/>
      <c r="AI43" s="924"/>
      <c r="AJ43" s="922">
        <v>156</v>
      </c>
      <c r="AK43" s="909">
        <v>174</v>
      </c>
      <c r="AL43" s="908">
        <v>151</v>
      </c>
      <c r="AM43" s="925">
        <v>158</v>
      </c>
      <c r="AN43" s="926">
        <v>223</v>
      </c>
      <c r="AO43" s="923">
        <v>172</v>
      </c>
      <c r="AP43" s="923">
        <v>186</v>
      </c>
      <c r="AQ43" s="927">
        <v>180</v>
      </c>
      <c r="AR43" s="907"/>
      <c r="AS43" s="909"/>
      <c r="AT43" s="908"/>
      <c r="AU43" s="910"/>
      <c r="AV43" s="928">
        <v>194</v>
      </c>
      <c r="AW43" s="909">
        <v>149</v>
      </c>
      <c r="AX43" s="923">
        <v>146</v>
      </c>
      <c r="AY43" s="929">
        <v>120</v>
      </c>
      <c r="AZ43" s="928"/>
      <c r="BA43" s="909"/>
      <c r="BB43" s="923"/>
      <c r="BC43" s="932"/>
      <c r="BD43" s="947"/>
      <c r="BE43" s="909"/>
      <c r="BF43" s="923"/>
      <c r="BG43" s="929"/>
      <c r="BH43" s="928"/>
      <c r="BI43" s="909"/>
      <c r="BJ43" s="923"/>
      <c r="BK43" s="929"/>
      <c r="BL43" s="907">
        <v>142</v>
      </c>
      <c r="BM43" s="923">
        <v>145</v>
      </c>
      <c r="BN43" s="923">
        <v>187</v>
      </c>
      <c r="BO43" s="929">
        <v>137</v>
      </c>
      <c r="BP43" s="907">
        <v>159</v>
      </c>
      <c r="BQ43" s="923">
        <v>191</v>
      </c>
      <c r="BR43" s="923">
        <v>150</v>
      </c>
      <c r="BS43" s="927">
        <v>167</v>
      </c>
      <c r="BT43" s="948">
        <v>157</v>
      </c>
      <c r="BU43" s="949">
        <v>145</v>
      </c>
      <c r="BV43" s="950">
        <v>181</v>
      </c>
      <c r="BW43" s="936">
        <v>184</v>
      </c>
      <c r="BX43" s="907"/>
      <c r="BY43" s="923"/>
      <c r="BZ43" s="923"/>
      <c r="CA43" s="927"/>
      <c r="CB43" s="907">
        <v>228</v>
      </c>
      <c r="CC43" s="923">
        <v>181</v>
      </c>
      <c r="CD43" s="923">
        <v>147</v>
      </c>
      <c r="CE43" s="929">
        <v>181</v>
      </c>
      <c r="CF43" s="948">
        <v>158</v>
      </c>
      <c r="CG43" s="935">
        <v>159</v>
      </c>
      <c r="CH43" s="935">
        <v>156</v>
      </c>
      <c r="CI43" s="937">
        <v>135</v>
      </c>
      <c r="CJ43" s="907"/>
      <c r="CK43" s="923"/>
      <c r="CL43" s="923"/>
      <c r="CM43" s="929"/>
      <c r="CN43" s="907">
        <v>183</v>
      </c>
      <c r="CO43" s="923">
        <v>156</v>
      </c>
      <c r="CP43" s="923">
        <v>170</v>
      </c>
      <c r="CQ43" s="929">
        <v>133</v>
      </c>
      <c r="CR43" s="907"/>
      <c r="CS43" s="923"/>
      <c r="CT43" s="923"/>
      <c r="CU43" s="927"/>
      <c r="CV43" s="956">
        <v>183</v>
      </c>
      <c r="CW43" s="923">
        <v>191</v>
      </c>
      <c r="CX43" s="923">
        <v>178</v>
      </c>
      <c r="CY43" s="929">
        <v>176</v>
      </c>
      <c r="CZ43" s="938">
        <v>173</v>
      </c>
      <c r="DA43" s="939">
        <v>158</v>
      </c>
      <c r="DB43" s="939">
        <v>146</v>
      </c>
      <c r="DC43" s="940">
        <v>152</v>
      </c>
      <c r="DD43" s="907"/>
      <c r="DE43" s="923"/>
      <c r="DF43" s="923"/>
      <c r="DG43" s="927"/>
      <c r="DH43" s="907"/>
      <c r="DI43" s="923"/>
      <c r="DJ43" s="923"/>
      <c r="DK43" s="929"/>
      <c r="DL43" s="948"/>
      <c r="DM43" s="935"/>
      <c r="DN43" s="935"/>
      <c r="DO43" s="936"/>
      <c r="DP43" s="948"/>
      <c r="DQ43" s="935"/>
      <c r="DR43" s="935"/>
      <c r="DS43" s="936"/>
      <c r="DT43" s="938"/>
      <c r="DU43" s="939"/>
      <c r="DV43" s="939"/>
      <c r="DW43" s="942"/>
      <c r="DX43" s="907"/>
      <c r="DY43" s="923"/>
      <c r="DZ43" s="923"/>
      <c r="EA43" s="927"/>
      <c r="EB43" s="907"/>
      <c r="EC43" s="923"/>
      <c r="ED43" s="923"/>
      <c r="EE43" s="927"/>
      <c r="EF43" s="907"/>
      <c r="EG43" s="923"/>
      <c r="EH43" s="923"/>
      <c r="EI43" s="927"/>
      <c r="EJ43" s="922"/>
      <c r="EK43" s="923"/>
      <c r="EL43" s="923"/>
      <c r="EM43" s="924"/>
      <c r="EN43" s="943"/>
      <c r="EO43" s="935"/>
      <c r="EP43" s="935"/>
      <c r="EQ43" s="937"/>
      <c r="ER43" s="922"/>
      <c r="ES43" s="923"/>
      <c r="ET43" s="923"/>
      <c r="EU43" s="927"/>
      <c r="EV43" s="922"/>
      <c r="EW43" s="923"/>
      <c r="EX43" s="923"/>
      <c r="EY43" s="924"/>
    </row>
    <row r="44" spans="1:155" ht="15">
      <c r="A44" s="915">
        <v>41</v>
      </c>
      <c r="B44" s="916">
        <v>21</v>
      </c>
      <c r="C44" s="916">
        <v>22</v>
      </c>
      <c r="D44" s="917">
        <f t="shared" si="3"/>
        <v>21.855769230769226</v>
      </c>
      <c r="E44" s="48">
        <f t="shared" si="4"/>
        <v>22</v>
      </c>
      <c r="F44" s="782" t="s">
        <v>219</v>
      </c>
      <c r="G44" s="883">
        <f>AVERAGE(J44:EY44)</f>
        <v>156.28846153846155</v>
      </c>
      <c r="H44" s="884">
        <f t="shared" si="5"/>
        <v>178.14423076923077</v>
      </c>
      <c r="I44" s="202">
        <f>COUNT(J44:EY44)*1</f>
        <v>52</v>
      </c>
      <c r="J44" s="918"/>
      <c r="K44" s="919"/>
      <c r="L44" s="919"/>
      <c r="M44" s="920"/>
      <c r="N44" s="918"/>
      <c r="O44" s="919"/>
      <c r="P44" s="919"/>
      <c r="Q44" s="920"/>
      <c r="R44" s="918"/>
      <c r="S44" s="919"/>
      <c r="T44" s="919"/>
      <c r="U44" s="921"/>
      <c r="V44" s="907"/>
      <c r="W44" s="908"/>
      <c r="X44" s="908"/>
      <c r="Y44" s="910"/>
      <c r="Z44" s="907"/>
      <c r="AA44" s="908"/>
      <c r="AB44" s="908"/>
      <c r="AC44" s="910"/>
      <c r="AD44" s="907"/>
      <c r="AE44" s="908"/>
      <c r="AF44" s="910"/>
      <c r="AG44" s="907"/>
      <c r="AH44" s="923"/>
      <c r="AI44" s="929"/>
      <c r="AJ44" s="907"/>
      <c r="AK44" s="908"/>
      <c r="AL44" s="908"/>
      <c r="AM44" s="1016"/>
      <c r="AN44" s="928"/>
      <c r="AO44" s="909"/>
      <c r="AP44" s="923"/>
      <c r="AQ44" s="927"/>
      <c r="AR44" s="928"/>
      <c r="AS44" s="923"/>
      <c r="AT44" s="923"/>
      <c r="AU44" s="929"/>
      <c r="AV44" s="930"/>
      <c r="AW44" s="931"/>
      <c r="AX44" s="923"/>
      <c r="AY44" s="929"/>
      <c r="AZ44" s="930"/>
      <c r="BA44" s="923"/>
      <c r="BB44" s="923"/>
      <c r="BC44" s="932"/>
      <c r="BD44" s="933"/>
      <c r="BE44" s="923"/>
      <c r="BF44" s="923"/>
      <c r="BG44" s="929"/>
      <c r="BH44" s="907"/>
      <c r="BI44" s="923"/>
      <c r="BJ44" s="923"/>
      <c r="BK44" s="929"/>
      <c r="BL44" s="930"/>
      <c r="BM44" s="923"/>
      <c r="BN44" s="923"/>
      <c r="BO44" s="929"/>
      <c r="BP44" s="930"/>
      <c r="BQ44" s="923"/>
      <c r="BR44" s="923"/>
      <c r="BS44" s="927"/>
      <c r="BT44" s="934"/>
      <c r="BU44" s="935"/>
      <c r="BV44" s="935"/>
      <c r="BW44" s="936"/>
      <c r="BX44" s="930"/>
      <c r="BY44" s="923"/>
      <c r="BZ44" s="923"/>
      <c r="CA44" s="927"/>
      <c r="CB44" s="930"/>
      <c r="CC44" s="923"/>
      <c r="CD44" s="923"/>
      <c r="CE44" s="929"/>
      <c r="CF44" s="934"/>
      <c r="CG44" s="935"/>
      <c r="CH44" s="935"/>
      <c r="CI44" s="937"/>
      <c r="CJ44" s="930"/>
      <c r="CK44" s="923"/>
      <c r="CL44" s="923"/>
      <c r="CM44" s="929"/>
      <c r="CN44" s="930"/>
      <c r="CO44" s="923"/>
      <c r="CP44" s="923"/>
      <c r="CQ44" s="929"/>
      <c r="CR44" s="930">
        <v>148</v>
      </c>
      <c r="CS44" s="908">
        <v>144</v>
      </c>
      <c r="CT44" s="923">
        <v>149</v>
      </c>
      <c r="CU44" s="927">
        <v>184</v>
      </c>
      <c r="CV44" s="907">
        <v>120</v>
      </c>
      <c r="CW44" s="923">
        <v>132</v>
      </c>
      <c r="CX44" s="923">
        <v>145</v>
      </c>
      <c r="CY44" s="929">
        <v>145</v>
      </c>
      <c r="CZ44" s="938">
        <v>160</v>
      </c>
      <c r="DA44" s="939">
        <v>130</v>
      </c>
      <c r="DB44" s="939">
        <v>117</v>
      </c>
      <c r="DC44" s="940">
        <v>139</v>
      </c>
      <c r="DD44" s="930"/>
      <c r="DE44" s="923"/>
      <c r="DF44" s="923"/>
      <c r="DG44" s="927"/>
      <c r="DH44" s="907">
        <v>151</v>
      </c>
      <c r="DI44" s="923">
        <v>122</v>
      </c>
      <c r="DJ44" s="923">
        <v>159</v>
      </c>
      <c r="DK44" s="929">
        <v>114</v>
      </c>
      <c r="DL44" s="948">
        <v>125</v>
      </c>
      <c r="DM44" s="935">
        <v>108</v>
      </c>
      <c r="DN44" s="935">
        <v>239</v>
      </c>
      <c r="DO44" s="936">
        <v>116</v>
      </c>
      <c r="DP44" s="948">
        <v>117</v>
      </c>
      <c r="DQ44" s="935">
        <v>149</v>
      </c>
      <c r="DR44" s="935">
        <v>163</v>
      </c>
      <c r="DS44" s="936">
        <v>127</v>
      </c>
      <c r="DT44" s="938">
        <v>149</v>
      </c>
      <c r="DU44" s="939">
        <v>136</v>
      </c>
      <c r="DV44" s="939">
        <v>129</v>
      </c>
      <c r="DW44" s="942">
        <v>155</v>
      </c>
      <c r="DX44" s="907">
        <v>149</v>
      </c>
      <c r="DY44" s="923">
        <v>173</v>
      </c>
      <c r="DZ44" s="923">
        <v>173</v>
      </c>
      <c r="EA44" s="927">
        <v>178</v>
      </c>
      <c r="EB44" s="907">
        <v>214</v>
      </c>
      <c r="EC44" s="923">
        <v>160</v>
      </c>
      <c r="ED44" s="923">
        <v>164</v>
      </c>
      <c r="EE44" s="927">
        <v>170</v>
      </c>
      <c r="EF44" s="930"/>
      <c r="EG44" s="923"/>
      <c r="EH44" s="923"/>
      <c r="EI44" s="927"/>
      <c r="EJ44" s="922">
        <v>127</v>
      </c>
      <c r="EK44" s="923">
        <v>135</v>
      </c>
      <c r="EL44" s="923">
        <v>150</v>
      </c>
      <c r="EM44" s="924">
        <v>156</v>
      </c>
      <c r="EN44" s="943">
        <v>194</v>
      </c>
      <c r="EO44" s="935">
        <v>203</v>
      </c>
      <c r="EP44" s="935">
        <v>162</v>
      </c>
      <c r="EQ44" s="937">
        <v>196</v>
      </c>
      <c r="ER44" s="922">
        <v>181</v>
      </c>
      <c r="ES44" s="923">
        <v>224</v>
      </c>
      <c r="ET44" s="923">
        <v>182</v>
      </c>
      <c r="EU44" s="927">
        <v>171</v>
      </c>
      <c r="EV44" s="922">
        <v>166</v>
      </c>
      <c r="EW44" s="923">
        <v>192</v>
      </c>
      <c r="EX44" s="923">
        <v>186</v>
      </c>
      <c r="EY44" s="944">
        <v>149</v>
      </c>
    </row>
    <row r="45" spans="1:155" ht="15">
      <c r="A45" s="915">
        <v>42</v>
      </c>
      <c r="B45" s="916">
        <v>23</v>
      </c>
      <c r="C45" s="916">
        <v>23</v>
      </c>
      <c r="D45" s="917">
        <f t="shared" si="3"/>
        <v>16.15789473684211</v>
      </c>
      <c r="E45" s="48">
        <f t="shared" si="4"/>
        <v>16</v>
      </c>
      <c r="F45" s="49" t="s">
        <v>138</v>
      </c>
      <c r="G45" s="883">
        <f>AVERAGE(J45:EY45)</f>
        <v>167.68421052631578</v>
      </c>
      <c r="H45" s="884">
        <f t="shared" si="5"/>
        <v>183.8421052631579</v>
      </c>
      <c r="I45" s="202">
        <f>COUNT(J45:EY45)*1</f>
        <v>38</v>
      </c>
      <c r="J45" s="992"/>
      <c r="K45" s="1001"/>
      <c r="L45" s="1001"/>
      <c r="M45" s="1002"/>
      <c r="N45" s="992"/>
      <c r="O45" s="1001"/>
      <c r="P45" s="1001"/>
      <c r="Q45" s="1002"/>
      <c r="R45" s="992"/>
      <c r="S45" s="1001"/>
      <c r="T45" s="1001"/>
      <c r="U45" s="1002"/>
      <c r="V45" s="992"/>
      <c r="W45" s="1001"/>
      <c r="X45" s="1001"/>
      <c r="Y45" s="1002"/>
      <c r="Z45" s="907"/>
      <c r="AA45" s="923"/>
      <c r="AB45" s="923"/>
      <c r="AC45" s="929"/>
      <c r="AD45" s="907">
        <v>177</v>
      </c>
      <c r="AE45" s="908">
        <v>205</v>
      </c>
      <c r="AF45" s="910">
        <v>195</v>
      </c>
      <c r="AG45" s="907">
        <v>175</v>
      </c>
      <c r="AH45" s="908">
        <v>164</v>
      </c>
      <c r="AI45" s="910">
        <v>219</v>
      </c>
      <c r="AJ45" s="907">
        <v>155</v>
      </c>
      <c r="AK45" s="908">
        <v>192</v>
      </c>
      <c r="AL45" s="923">
        <v>223</v>
      </c>
      <c r="AM45" s="1017">
        <v>183</v>
      </c>
      <c r="AN45" s="907"/>
      <c r="AO45" s="908"/>
      <c r="AP45" s="923"/>
      <c r="AQ45" s="927"/>
      <c r="AR45" s="930">
        <v>169</v>
      </c>
      <c r="AS45" s="908">
        <v>171</v>
      </c>
      <c r="AT45" s="923">
        <v>182</v>
      </c>
      <c r="AU45" s="929">
        <v>165</v>
      </c>
      <c r="AV45" s="930"/>
      <c r="AW45" s="908"/>
      <c r="AX45" s="923"/>
      <c r="AY45" s="929"/>
      <c r="AZ45" s="928">
        <v>141</v>
      </c>
      <c r="BA45" s="923">
        <v>173</v>
      </c>
      <c r="BB45" s="923">
        <v>150</v>
      </c>
      <c r="BC45" s="932">
        <v>160</v>
      </c>
      <c r="BD45" s="947"/>
      <c r="BE45" s="923"/>
      <c r="BF45" s="923"/>
      <c r="BG45" s="929"/>
      <c r="BH45" s="928">
        <v>148</v>
      </c>
      <c r="BI45" s="923">
        <v>146</v>
      </c>
      <c r="BJ45" s="923">
        <v>138</v>
      </c>
      <c r="BK45" s="929">
        <v>128</v>
      </c>
      <c r="BL45" s="907">
        <v>115</v>
      </c>
      <c r="BM45" s="923">
        <v>150</v>
      </c>
      <c r="BN45" s="923">
        <v>151</v>
      </c>
      <c r="BO45" s="929">
        <v>105</v>
      </c>
      <c r="BP45" s="907">
        <v>162</v>
      </c>
      <c r="BQ45" s="923">
        <v>137</v>
      </c>
      <c r="BR45" s="923">
        <v>192</v>
      </c>
      <c r="BS45" s="927">
        <v>156</v>
      </c>
      <c r="BT45" s="948"/>
      <c r="BU45" s="935"/>
      <c r="BV45" s="935"/>
      <c r="BW45" s="936"/>
      <c r="BX45" s="907"/>
      <c r="BY45" s="923"/>
      <c r="BZ45" s="923"/>
      <c r="CA45" s="927"/>
      <c r="CB45" s="907"/>
      <c r="CC45" s="923"/>
      <c r="CD45" s="923"/>
      <c r="CE45" s="929"/>
      <c r="CF45" s="948"/>
      <c r="CG45" s="935"/>
      <c r="CH45" s="935"/>
      <c r="CI45" s="937"/>
      <c r="CJ45" s="907">
        <v>167</v>
      </c>
      <c r="CK45" s="923">
        <v>194</v>
      </c>
      <c r="CL45" s="923">
        <v>155</v>
      </c>
      <c r="CM45" s="929">
        <v>197</v>
      </c>
      <c r="CN45" s="907">
        <v>199</v>
      </c>
      <c r="CO45" s="923">
        <v>146</v>
      </c>
      <c r="CP45" s="923">
        <v>218</v>
      </c>
      <c r="CQ45" s="929">
        <v>169</v>
      </c>
      <c r="CR45" s="896"/>
      <c r="CS45" s="889"/>
      <c r="CT45" s="889"/>
      <c r="CU45" s="891"/>
      <c r="CV45" s="907"/>
      <c r="CW45" s="923"/>
      <c r="CX45" s="923"/>
      <c r="CY45" s="929"/>
      <c r="CZ45" s="938"/>
      <c r="DA45" s="939"/>
      <c r="DB45" s="939"/>
      <c r="DC45" s="940"/>
      <c r="DD45" s="907"/>
      <c r="DE45" s="923"/>
      <c r="DF45" s="923"/>
      <c r="DG45" s="927"/>
      <c r="DH45" s="907"/>
      <c r="DI45" s="923"/>
      <c r="DJ45" s="923"/>
      <c r="DK45" s="929"/>
      <c r="DL45" s="948"/>
      <c r="DM45" s="935"/>
      <c r="DN45" s="935"/>
      <c r="DO45" s="936"/>
      <c r="DP45" s="948"/>
      <c r="DQ45" s="935"/>
      <c r="DR45" s="935"/>
      <c r="DS45" s="936"/>
      <c r="DT45" s="938"/>
      <c r="DU45" s="939"/>
      <c r="DV45" s="939"/>
      <c r="DW45" s="942"/>
      <c r="DX45" s="907"/>
      <c r="DY45" s="923"/>
      <c r="DZ45" s="923"/>
      <c r="EA45" s="927"/>
      <c r="EB45" s="907"/>
      <c r="EC45" s="923"/>
      <c r="ED45" s="923"/>
      <c r="EE45" s="927"/>
      <c r="EF45" s="907"/>
      <c r="EG45" s="923"/>
      <c r="EH45" s="923"/>
      <c r="EI45" s="927"/>
      <c r="EJ45" s="922"/>
      <c r="EK45" s="923"/>
      <c r="EL45" s="923"/>
      <c r="EM45" s="924"/>
      <c r="EN45" s="943"/>
      <c r="EO45" s="935"/>
      <c r="EP45" s="935"/>
      <c r="EQ45" s="937"/>
      <c r="ER45" s="922"/>
      <c r="ES45" s="923"/>
      <c r="ET45" s="923"/>
      <c r="EU45" s="927"/>
      <c r="EV45" s="922"/>
      <c r="EW45" s="923"/>
      <c r="EX45" s="923"/>
      <c r="EY45" s="924"/>
    </row>
    <row r="46" spans="1:155" ht="15">
      <c r="A46" s="880">
        <v>43</v>
      </c>
      <c r="B46" s="916">
        <v>21</v>
      </c>
      <c r="C46" s="916">
        <v>22</v>
      </c>
      <c r="D46" s="917">
        <f t="shared" si="3"/>
        <v>6.604166666666671</v>
      </c>
      <c r="E46" s="48">
        <f t="shared" si="4"/>
        <v>7</v>
      </c>
      <c r="F46" s="44" t="s">
        <v>127</v>
      </c>
      <c r="G46" s="883">
        <f>AVERAGE(J46:EY46)</f>
        <v>186.79166666666666</v>
      </c>
      <c r="H46" s="884">
        <f t="shared" si="5"/>
        <v>193.39583333333331</v>
      </c>
      <c r="I46" s="202">
        <f>COUNT(J46:EY46)*1</f>
        <v>24</v>
      </c>
      <c r="J46" s="930"/>
      <c r="K46" s="909"/>
      <c r="L46" s="909"/>
      <c r="M46" s="921"/>
      <c r="N46" s="930"/>
      <c r="O46" s="909"/>
      <c r="P46" s="909"/>
      <c r="Q46" s="921"/>
      <c r="R46" s="930"/>
      <c r="S46" s="909"/>
      <c r="T46" s="909"/>
      <c r="U46" s="921"/>
      <c r="V46" s="928"/>
      <c r="W46" s="923"/>
      <c r="X46" s="923"/>
      <c r="Y46" s="929"/>
      <c r="Z46" s="928"/>
      <c r="AA46" s="923"/>
      <c r="AB46" s="923"/>
      <c r="AC46" s="929"/>
      <c r="AD46" s="928"/>
      <c r="AE46" s="923"/>
      <c r="AF46" s="929"/>
      <c r="AG46" s="928"/>
      <c r="AH46" s="923"/>
      <c r="AI46" s="929"/>
      <c r="AJ46" s="928"/>
      <c r="AK46" s="923"/>
      <c r="AL46" s="923"/>
      <c r="AM46" s="1017"/>
      <c r="AN46" s="928"/>
      <c r="AO46" s="923"/>
      <c r="AP46" s="923"/>
      <c r="AQ46" s="927"/>
      <c r="AR46" s="928">
        <v>194</v>
      </c>
      <c r="AS46" s="909">
        <v>169</v>
      </c>
      <c r="AT46" s="923">
        <v>202</v>
      </c>
      <c r="AU46" s="929">
        <v>201</v>
      </c>
      <c r="AV46" s="928"/>
      <c r="AW46" s="909"/>
      <c r="AX46" s="923"/>
      <c r="AY46" s="929"/>
      <c r="AZ46" s="928"/>
      <c r="BA46" s="909"/>
      <c r="BB46" s="923"/>
      <c r="BC46" s="932"/>
      <c r="BD46" s="947"/>
      <c r="BE46" s="909"/>
      <c r="BF46" s="923"/>
      <c r="BG46" s="929"/>
      <c r="BH46" s="928"/>
      <c r="BI46" s="909"/>
      <c r="BJ46" s="923"/>
      <c r="BK46" s="929"/>
      <c r="BL46" s="928"/>
      <c r="BM46" s="909"/>
      <c r="BN46" s="923"/>
      <c r="BO46" s="929"/>
      <c r="BP46" s="928"/>
      <c r="BQ46" s="909"/>
      <c r="BR46" s="923"/>
      <c r="BS46" s="927"/>
      <c r="BT46" s="964"/>
      <c r="BU46" s="949"/>
      <c r="BV46" s="935"/>
      <c r="BW46" s="936"/>
      <c r="BX46" s="907">
        <v>166</v>
      </c>
      <c r="BY46" s="923">
        <v>183</v>
      </c>
      <c r="BZ46" s="923">
        <v>194</v>
      </c>
      <c r="CA46" s="927">
        <v>184</v>
      </c>
      <c r="CB46" s="907"/>
      <c r="CC46" s="923"/>
      <c r="CD46" s="923"/>
      <c r="CE46" s="929"/>
      <c r="CF46" s="948"/>
      <c r="CG46" s="935"/>
      <c r="CH46" s="935"/>
      <c r="CI46" s="937"/>
      <c r="CJ46" s="907"/>
      <c r="CK46" s="923"/>
      <c r="CL46" s="923"/>
      <c r="CM46" s="929"/>
      <c r="CN46" s="907">
        <v>182</v>
      </c>
      <c r="CO46" s="923">
        <v>176</v>
      </c>
      <c r="CP46" s="923">
        <v>214</v>
      </c>
      <c r="CQ46" s="929">
        <v>215</v>
      </c>
      <c r="CR46" s="907"/>
      <c r="CS46" s="923"/>
      <c r="CT46" s="923"/>
      <c r="CU46" s="927"/>
      <c r="CV46" s="907"/>
      <c r="CW46" s="923"/>
      <c r="CX46" s="923"/>
      <c r="CY46" s="929"/>
      <c r="CZ46" s="938"/>
      <c r="DA46" s="939"/>
      <c r="DB46" s="939"/>
      <c r="DC46" s="940"/>
      <c r="DD46" s="907"/>
      <c r="DE46" s="923"/>
      <c r="DF46" s="923"/>
      <c r="DG46" s="927"/>
      <c r="DH46" s="907"/>
      <c r="DI46" s="923"/>
      <c r="DJ46" s="923"/>
      <c r="DK46" s="929"/>
      <c r="DL46" s="948">
        <v>170</v>
      </c>
      <c r="DM46" s="949">
        <v>189</v>
      </c>
      <c r="DN46" s="935">
        <v>203</v>
      </c>
      <c r="DO46" s="936">
        <v>198</v>
      </c>
      <c r="DP46" s="948"/>
      <c r="DQ46" s="935"/>
      <c r="DR46" s="935"/>
      <c r="DS46" s="936"/>
      <c r="DT46" s="938"/>
      <c r="DU46" s="939"/>
      <c r="DV46" s="939"/>
      <c r="DW46" s="942"/>
      <c r="DX46" s="907"/>
      <c r="DY46" s="923"/>
      <c r="DZ46" s="923"/>
      <c r="EA46" s="927"/>
      <c r="EB46" s="907"/>
      <c r="EC46" s="923"/>
      <c r="ED46" s="923"/>
      <c r="EE46" s="927"/>
      <c r="EF46" s="907"/>
      <c r="EG46" s="923"/>
      <c r="EH46" s="923"/>
      <c r="EI46" s="927"/>
      <c r="EJ46" s="922">
        <v>194</v>
      </c>
      <c r="EK46" s="923">
        <v>177</v>
      </c>
      <c r="EL46" s="923">
        <v>161</v>
      </c>
      <c r="EM46" s="924">
        <v>167</v>
      </c>
      <c r="EN46" s="943"/>
      <c r="EO46" s="935"/>
      <c r="EP46" s="935"/>
      <c r="EQ46" s="937"/>
      <c r="ER46" s="957">
        <v>182</v>
      </c>
      <c r="ES46" s="923">
        <v>191</v>
      </c>
      <c r="ET46" s="923">
        <v>184</v>
      </c>
      <c r="EU46" s="927">
        <v>187</v>
      </c>
      <c r="EV46" s="922"/>
      <c r="EW46" s="923"/>
      <c r="EX46" s="923"/>
      <c r="EY46" s="924"/>
    </row>
    <row r="47" spans="1:155" ht="15">
      <c r="A47" s="915">
        <v>44</v>
      </c>
      <c r="B47" s="916">
        <v>26</v>
      </c>
      <c r="C47" s="916">
        <v>26</v>
      </c>
      <c r="D47" s="917">
        <f t="shared" si="3"/>
        <v>5.787671232876718</v>
      </c>
      <c r="E47" s="48">
        <f t="shared" si="4"/>
        <v>6</v>
      </c>
      <c r="F47" s="780" t="s">
        <v>116</v>
      </c>
      <c r="G47" s="883">
        <f>AVERAGE(J47:EY47)</f>
        <v>188.42465753424656</v>
      </c>
      <c r="H47" s="884">
        <f t="shared" si="5"/>
        <v>194.21232876712327</v>
      </c>
      <c r="I47" s="202">
        <f>COUNT(J47:EY47)*1</f>
        <v>73</v>
      </c>
      <c r="J47" s="918"/>
      <c r="K47" s="919"/>
      <c r="L47" s="919"/>
      <c r="M47" s="920"/>
      <c r="N47" s="918"/>
      <c r="O47" s="919"/>
      <c r="P47" s="919"/>
      <c r="Q47" s="920"/>
      <c r="R47" s="918">
        <v>221</v>
      </c>
      <c r="S47" s="919">
        <v>216</v>
      </c>
      <c r="T47" s="919">
        <v>235</v>
      </c>
      <c r="U47" s="968"/>
      <c r="V47" s="907"/>
      <c r="W47" s="908"/>
      <c r="X47" s="908"/>
      <c r="Y47" s="910"/>
      <c r="Z47" s="907"/>
      <c r="AA47" s="908"/>
      <c r="AB47" s="908"/>
      <c r="AC47" s="910"/>
      <c r="AD47" s="907">
        <v>166</v>
      </c>
      <c r="AE47" s="908">
        <v>188</v>
      </c>
      <c r="AF47" s="910">
        <v>158</v>
      </c>
      <c r="AG47" s="928">
        <v>225</v>
      </c>
      <c r="AH47" s="923">
        <v>159</v>
      </c>
      <c r="AI47" s="929">
        <v>205</v>
      </c>
      <c r="AJ47" s="928"/>
      <c r="AK47" s="923"/>
      <c r="AL47" s="923"/>
      <c r="AM47" s="1017"/>
      <c r="AN47" s="928"/>
      <c r="AO47" s="923"/>
      <c r="AP47" s="923"/>
      <c r="AQ47" s="927"/>
      <c r="AR47" s="928"/>
      <c r="AS47" s="923"/>
      <c r="AT47" s="923"/>
      <c r="AU47" s="929"/>
      <c r="AV47" s="907">
        <v>173</v>
      </c>
      <c r="AW47" s="908">
        <v>171</v>
      </c>
      <c r="AX47" s="923">
        <v>178</v>
      </c>
      <c r="AY47" s="929">
        <v>162</v>
      </c>
      <c r="AZ47" s="907"/>
      <c r="BA47" s="908"/>
      <c r="BB47" s="923"/>
      <c r="BC47" s="932"/>
      <c r="BD47" s="978">
        <v>221</v>
      </c>
      <c r="BE47" s="923">
        <v>245</v>
      </c>
      <c r="BF47" s="923">
        <v>198</v>
      </c>
      <c r="BG47" s="929">
        <v>159</v>
      </c>
      <c r="BH47" s="907">
        <v>208</v>
      </c>
      <c r="BI47" s="923">
        <v>183</v>
      </c>
      <c r="BJ47" s="923">
        <v>197</v>
      </c>
      <c r="BK47" s="929">
        <v>191</v>
      </c>
      <c r="BL47" s="928">
        <v>139</v>
      </c>
      <c r="BM47" s="923">
        <v>156</v>
      </c>
      <c r="BN47" s="923">
        <v>201</v>
      </c>
      <c r="BO47" s="929">
        <v>187</v>
      </c>
      <c r="BP47" s="907">
        <v>185</v>
      </c>
      <c r="BQ47" s="923">
        <v>148</v>
      </c>
      <c r="BR47" s="923">
        <v>178</v>
      </c>
      <c r="BS47" s="927">
        <v>129</v>
      </c>
      <c r="BT47" s="964"/>
      <c r="BU47" s="935"/>
      <c r="BV47" s="935"/>
      <c r="BW47" s="936"/>
      <c r="BX47" s="907">
        <v>245</v>
      </c>
      <c r="BY47" s="909">
        <v>198</v>
      </c>
      <c r="BZ47" s="908">
        <v>205</v>
      </c>
      <c r="CA47" s="927">
        <v>179</v>
      </c>
      <c r="CB47" s="907">
        <v>169</v>
      </c>
      <c r="CC47" s="923">
        <v>166</v>
      </c>
      <c r="CD47" s="923">
        <v>188</v>
      </c>
      <c r="CE47" s="929">
        <v>151</v>
      </c>
      <c r="CF47" s="948"/>
      <c r="CG47" s="949"/>
      <c r="CH47" s="950"/>
      <c r="CI47" s="937"/>
      <c r="CJ47" s="907">
        <v>190</v>
      </c>
      <c r="CK47" s="923">
        <v>180</v>
      </c>
      <c r="CL47" s="923">
        <v>154</v>
      </c>
      <c r="CM47" s="929">
        <v>197</v>
      </c>
      <c r="CN47" s="907">
        <v>182</v>
      </c>
      <c r="CO47" s="923">
        <v>228</v>
      </c>
      <c r="CP47" s="923">
        <v>169</v>
      </c>
      <c r="CQ47" s="929">
        <v>183</v>
      </c>
      <c r="CR47" s="907">
        <v>225</v>
      </c>
      <c r="CS47" s="923">
        <v>211</v>
      </c>
      <c r="CT47" s="923">
        <v>244</v>
      </c>
      <c r="CU47" s="927">
        <v>203</v>
      </c>
      <c r="CV47" s="907">
        <v>157</v>
      </c>
      <c r="CW47" s="923">
        <v>198</v>
      </c>
      <c r="CX47" s="923">
        <v>138</v>
      </c>
      <c r="CY47" s="929">
        <v>171</v>
      </c>
      <c r="CZ47" s="938">
        <v>191</v>
      </c>
      <c r="DA47" s="939">
        <v>213</v>
      </c>
      <c r="DB47" s="939">
        <v>221</v>
      </c>
      <c r="DC47" s="940">
        <v>172</v>
      </c>
      <c r="DD47" s="907">
        <v>132</v>
      </c>
      <c r="DE47" s="923">
        <v>208</v>
      </c>
      <c r="DF47" s="923">
        <v>193</v>
      </c>
      <c r="DG47" s="927">
        <v>205</v>
      </c>
      <c r="DH47" s="907">
        <v>162</v>
      </c>
      <c r="DI47" s="923">
        <v>226</v>
      </c>
      <c r="DJ47" s="923">
        <v>231</v>
      </c>
      <c r="DK47" s="929">
        <v>227</v>
      </c>
      <c r="DL47" s="948">
        <v>156</v>
      </c>
      <c r="DM47" s="935">
        <v>210</v>
      </c>
      <c r="DN47" s="935">
        <v>189</v>
      </c>
      <c r="DO47" s="936">
        <v>214</v>
      </c>
      <c r="DP47" s="948">
        <v>161</v>
      </c>
      <c r="DQ47" s="935">
        <v>164</v>
      </c>
      <c r="DR47" s="951">
        <v>164</v>
      </c>
      <c r="DS47" s="936">
        <v>203</v>
      </c>
      <c r="DT47" s="938"/>
      <c r="DU47" s="939"/>
      <c r="DV47" s="939"/>
      <c r="DW47" s="942"/>
      <c r="DX47" s="907"/>
      <c r="DY47" s="923"/>
      <c r="DZ47" s="923"/>
      <c r="EA47" s="927"/>
      <c r="EB47" s="895"/>
      <c r="EC47" s="889"/>
      <c r="ED47" s="889"/>
      <c r="EE47" s="891"/>
      <c r="EF47" s="907"/>
      <c r="EG47" s="923"/>
      <c r="EH47" s="923"/>
      <c r="EI47" s="927"/>
      <c r="EJ47" s="922"/>
      <c r="EK47" s="923"/>
      <c r="EL47" s="923"/>
      <c r="EM47" s="924"/>
      <c r="EN47" s="943"/>
      <c r="EO47" s="935"/>
      <c r="EP47" s="935"/>
      <c r="EQ47" s="937"/>
      <c r="ER47" s="922"/>
      <c r="ES47" s="923"/>
      <c r="ET47" s="923"/>
      <c r="EU47" s="927"/>
      <c r="EV47" s="922"/>
      <c r="EW47" s="923"/>
      <c r="EX47" s="923"/>
      <c r="EY47" s="924"/>
    </row>
    <row r="48" spans="1:155" ht="15">
      <c r="A48" s="915">
        <v>45</v>
      </c>
      <c r="B48" s="916">
        <v>25</v>
      </c>
      <c r="C48" s="916">
        <v>25</v>
      </c>
      <c r="D48" s="917">
        <f t="shared" si="3"/>
        <v>22.47540983606558</v>
      </c>
      <c r="E48" s="48">
        <f t="shared" si="4"/>
        <v>22</v>
      </c>
      <c r="F48" s="44" t="s">
        <v>117</v>
      </c>
      <c r="G48" s="883">
        <f>AVERAGE(J48:EY48)</f>
        <v>155.04918032786884</v>
      </c>
      <c r="H48" s="884">
        <f t="shared" si="5"/>
        <v>177.52459016393442</v>
      </c>
      <c r="I48" s="202">
        <f>COUNT(J48:EY48)*1</f>
        <v>61</v>
      </c>
      <c r="J48" s="992"/>
      <c r="K48" s="993"/>
      <c r="L48" s="993"/>
      <c r="M48" s="994"/>
      <c r="N48" s="995"/>
      <c r="O48" s="993"/>
      <c r="P48" s="993"/>
      <c r="Q48" s="994"/>
      <c r="R48" s="995"/>
      <c r="S48" s="993"/>
      <c r="T48" s="993"/>
      <c r="U48" s="994"/>
      <c r="V48" s="907">
        <v>169</v>
      </c>
      <c r="W48" s="923">
        <v>164</v>
      </c>
      <c r="X48" s="923">
        <v>101</v>
      </c>
      <c r="Y48" s="1000"/>
      <c r="Z48" s="928">
        <v>125</v>
      </c>
      <c r="AA48" s="923">
        <v>175</v>
      </c>
      <c r="AB48" s="980"/>
      <c r="AC48" s="929">
        <v>151</v>
      </c>
      <c r="AD48" s="907">
        <v>174</v>
      </c>
      <c r="AE48" s="923">
        <v>158</v>
      </c>
      <c r="AF48" s="929">
        <v>121</v>
      </c>
      <c r="AG48" s="928"/>
      <c r="AH48" s="923"/>
      <c r="AI48" s="929"/>
      <c r="AJ48" s="928"/>
      <c r="AK48" s="923"/>
      <c r="AL48" s="923"/>
      <c r="AM48" s="1017"/>
      <c r="AN48" s="928">
        <v>189</v>
      </c>
      <c r="AO48" s="923">
        <v>138</v>
      </c>
      <c r="AP48" s="923">
        <v>130</v>
      </c>
      <c r="AQ48" s="927">
        <v>146</v>
      </c>
      <c r="AR48" s="928"/>
      <c r="AS48" s="923"/>
      <c r="AT48" s="923"/>
      <c r="AU48" s="929"/>
      <c r="AV48" s="928"/>
      <c r="AW48" s="923"/>
      <c r="AX48" s="923"/>
      <c r="AY48" s="929"/>
      <c r="AZ48" s="907">
        <v>150</v>
      </c>
      <c r="BA48" s="923">
        <v>150</v>
      </c>
      <c r="BB48" s="923">
        <v>158</v>
      </c>
      <c r="BC48" s="932">
        <v>135</v>
      </c>
      <c r="BD48" s="978">
        <v>116</v>
      </c>
      <c r="BE48" s="923">
        <v>148</v>
      </c>
      <c r="BF48" s="923">
        <v>168</v>
      </c>
      <c r="BG48" s="929">
        <v>132</v>
      </c>
      <c r="BH48" s="928">
        <v>176</v>
      </c>
      <c r="BI48" s="923">
        <v>163</v>
      </c>
      <c r="BJ48" s="923">
        <v>154</v>
      </c>
      <c r="BK48" s="929">
        <v>201</v>
      </c>
      <c r="BL48" s="930">
        <v>155</v>
      </c>
      <c r="BM48" s="923">
        <v>145</v>
      </c>
      <c r="BN48" s="923">
        <v>176</v>
      </c>
      <c r="BO48" s="929">
        <v>137</v>
      </c>
      <c r="BP48" s="907">
        <v>128</v>
      </c>
      <c r="BQ48" s="923">
        <v>147</v>
      </c>
      <c r="BR48" s="923">
        <v>177</v>
      </c>
      <c r="BS48" s="927">
        <v>151</v>
      </c>
      <c r="BT48" s="934"/>
      <c r="BU48" s="935"/>
      <c r="BV48" s="935"/>
      <c r="BW48" s="936"/>
      <c r="BX48" s="930"/>
      <c r="BY48" s="923"/>
      <c r="BZ48" s="923"/>
      <c r="CA48" s="927"/>
      <c r="CB48" s="907">
        <v>159</v>
      </c>
      <c r="CC48" s="923">
        <v>170</v>
      </c>
      <c r="CD48" s="923">
        <v>174</v>
      </c>
      <c r="CE48" s="929">
        <v>128</v>
      </c>
      <c r="CF48" s="934"/>
      <c r="CG48" s="935"/>
      <c r="CH48" s="935"/>
      <c r="CI48" s="937"/>
      <c r="CJ48" s="930"/>
      <c r="CK48" s="923"/>
      <c r="CL48" s="923"/>
      <c r="CM48" s="929"/>
      <c r="CN48" s="930"/>
      <c r="CO48" s="923"/>
      <c r="CP48" s="923"/>
      <c r="CQ48" s="929"/>
      <c r="CR48" s="885"/>
      <c r="CS48" s="889"/>
      <c r="CT48" s="889"/>
      <c r="CU48" s="891"/>
      <c r="CV48" s="907">
        <v>155</v>
      </c>
      <c r="CW48" s="923">
        <v>150</v>
      </c>
      <c r="CX48" s="923">
        <v>157</v>
      </c>
      <c r="CY48" s="929">
        <v>174</v>
      </c>
      <c r="CZ48" s="938">
        <v>174</v>
      </c>
      <c r="DA48" s="939">
        <v>156</v>
      </c>
      <c r="DB48" s="939">
        <v>191</v>
      </c>
      <c r="DC48" s="940">
        <v>151</v>
      </c>
      <c r="DD48" s="907">
        <v>141</v>
      </c>
      <c r="DE48" s="923">
        <v>164</v>
      </c>
      <c r="DF48" s="923">
        <v>166</v>
      </c>
      <c r="DG48" s="927">
        <v>149</v>
      </c>
      <c r="DH48" s="930"/>
      <c r="DI48" s="923"/>
      <c r="DJ48" s="923"/>
      <c r="DK48" s="927"/>
      <c r="DL48" s="934"/>
      <c r="DM48" s="935"/>
      <c r="DN48" s="935"/>
      <c r="DO48" s="936"/>
      <c r="DP48" s="934"/>
      <c r="DQ48" s="935"/>
      <c r="DR48" s="935"/>
      <c r="DS48" s="936"/>
      <c r="DT48" s="938">
        <v>157</v>
      </c>
      <c r="DU48" s="939">
        <v>150</v>
      </c>
      <c r="DV48" s="939">
        <v>150</v>
      </c>
      <c r="DW48" s="942">
        <v>176</v>
      </c>
      <c r="DX48" s="930"/>
      <c r="DY48" s="923"/>
      <c r="DZ48" s="923"/>
      <c r="EA48" s="927"/>
      <c r="EB48" s="907">
        <v>147</v>
      </c>
      <c r="EC48" s="923">
        <v>161</v>
      </c>
      <c r="ED48" s="923">
        <v>168</v>
      </c>
      <c r="EE48" s="927">
        <v>141</v>
      </c>
      <c r="EF48" s="930"/>
      <c r="EG48" s="923"/>
      <c r="EH48" s="923"/>
      <c r="EI48" s="927"/>
      <c r="EJ48" s="957"/>
      <c r="EK48" s="923"/>
      <c r="EL48" s="923"/>
      <c r="EM48" s="924"/>
      <c r="EN48" s="967"/>
      <c r="EO48" s="935"/>
      <c r="EP48" s="935"/>
      <c r="EQ48" s="937"/>
      <c r="ER48" s="922">
        <v>168</v>
      </c>
      <c r="ES48" s="923">
        <v>157</v>
      </c>
      <c r="ET48" s="923">
        <v>176</v>
      </c>
      <c r="EU48" s="927">
        <v>140</v>
      </c>
      <c r="EV48" s="957"/>
      <c r="EW48" s="923"/>
      <c r="EX48" s="923"/>
      <c r="EY48" s="924"/>
    </row>
    <row r="49" spans="1:155" ht="15">
      <c r="A49" s="880">
        <v>46</v>
      </c>
      <c r="B49" s="916">
        <v>25</v>
      </c>
      <c r="C49" s="916">
        <v>25</v>
      </c>
      <c r="D49" s="917">
        <f t="shared" si="3"/>
        <v>21.52083333333333</v>
      </c>
      <c r="E49" s="48">
        <f t="shared" si="4"/>
        <v>22</v>
      </c>
      <c r="F49" s="1019" t="s">
        <v>74</v>
      </c>
      <c r="G49" s="883">
        <f>AVERAGE(J49:EY49)</f>
        <v>156.95833333333334</v>
      </c>
      <c r="H49" s="884">
        <f t="shared" si="5"/>
        <v>178.47916666666669</v>
      </c>
      <c r="I49" s="202">
        <f>COUNT(J49:EY49)*1</f>
        <v>24</v>
      </c>
      <c r="J49" s="918"/>
      <c r="K49" s="919"/>
      <c r="L49" s="919"/>
      <c r="M49" s="920"/>
      <c r="N49" s="918"/>
      <c r="O49" s="919"/>
      <c r="P49" s="919"/>
      <c r="Q49" s="920"/>
      <c r="R49" s="918"/>
      <c r="S49" s="919"/>
      <c r="T49" s="919"/>
      <c r="U49" s="921"/>
      <c r="V49" s="907"/>
      <c r="W49" s="908"/>
      <c r="X49" s="908"/>
      <c r="Y49" s="910"/>
      <c r="Z49" s="907"/>
      <c r="AA49" s="908"/>
      <c r="AB49" s="908"/>
      <c r="AC49" s="910"/>
      <c r="AD49" s="907"/>
      <c r="AE49" s="908"/>
      <c r="AF49" s="910"/>
      <c r="AG49" s="907"/>
      <c r="AH49" s="923"/>
      <c r="AI49" s="929"/>
      <c r="AJ49" s="907"/>
      <c r="AK49" s="908"/>
      <c r="AL49" s="908"/>
      <c r="AM49" s="1016"/>
      <c r="AN49" s="928"/>
      <c r="AO49" s="909"/>
      <c r="AP49" s="923"/>
      <c r="AQ49" s="927"/>
      <c r="AR49" s="928"/>
      <c r="AS49" s="923"/>
      <c r="AT49" s="923"/>
      <c r="AU49" s="929"/>
      <c r="AV49" s="930"/>
      <c r="AW49" s="931"/>
      <c r="AX49" s="923"/>
      <c r="AY49" s="929"/>
      <c r="AZ49" s="930"/>
      <c r="BA49" s="923"/>
      <c r="BB49" s="923"/>
      <c r="BC49" s="932"/>
      <c r="BD49" s="933"/>
      <c r="BE49" s="923"/>
      <c r="BF49" s="923"/>
      <c r="BG49" s="929"/>
      <c r="BH49" s="972">
        <v>161</v>
      </c>
      <c r="BI49" s="970">
        <v>166</v>
      </c>
      <c r="BJ49" s="970">
        <v>182</v>
      </c>
      <c r="BK49" s="971">
        <v>203</v>
      </c>
      <c r="BL49" s="930">
        <v>116</v>
      </c>
      <c r="BM49" s="923">
        <v>133</v>
      </c>
      <c r="BN49" s="923">
        <v>93</v>
      </c>
      <c r="BO49" s="929">
        <v>133</v>
      </c>
      <c r="BP49" s="930"/>
      <c r="BQ49" s="923"/>
      <c r="BR49" s="923"/>
      <c r="BS49" s="927"/>
      <c r="BT49" s="934"/>
      <c r="BU49" s="935"/>
      <c r="BV49" s="935"/>
      <c r="BW49" s="936"/>
      <c r="BX49" s="930"/>
      <c r="BY49" s="923"/>
      <c r="BZ49" s="923"/>
      <c r="CA49" s="927"/>
      <c r="CB49" s="930"/>
      <c r="CC49" s="923"/>
      <c r="CD49" s="923"/>
      <c r="CE49" s="929"/>
      <c r="CF49" s="948">
        <v>136</v>
      </c>
      <c r="CG49" s="1006">
        <v>141</v>
      </c>
      <c r="CH49" s="935">
        <v>184</v>
      </c>
      <c r="CI49" s="937">
        <v>189</v>
      </c>
      <c r="CJ49" s="930"/>
      <c r="CK49" s="923"/>
      <c r="CL49" s="923"/>
      <c r="CM49" s="929"/>
      <c r="CN49" s="930"/>
      <c r="CO49" s="923"/>
      <c r="CP49" s="923"/>
      <c r="CQ49" s="929"/>
      <c r="CR49" s="930"/>
      <c r="CS49" s="923"/>
      <c r="CT49" s="923"/>
      <c r="CU49" s="927"/>
      <c r="CV49" s="930"/>
      <c r="CW49" s="923"/>
      <c r="CX49" s="923"/>
      <c r="CY49" s="929"/>
      <c r="CZ49" s="938">
        <v>130</v>
      </c>
      <c r="DA49" s="939">
        <v>178</v>
      </c>
      <c r="DB49" s="939">
        <v>153</v>
      </c>
      <c r="DC49" s="940">
        <v>138</v>
      </c>
      <c r="DD49" s="930"/>
      <c r="DE49" s="923"/>
      <c r="DF49" s="923"/>
      <c r="DG49" s="927"/>
      <c r="DH49" s="930"/>
      <c r="DI49" s="923"/>
      <c r="DJ49" s="923"/>
      <c r="DK49" s="927"/>
      <c r="DL49" s="934"/>
      <c r="DM49" s="935"/>
      <c r="DN49" s="935"/>
      <c r="DO49" s="936"/>
      <c r="DP49" s="934"/>
      <c r="DQ49" s="935"/>
      <c r="DR49" s="935"/>
      <c r="DS49" s="936"/>
      <c r="DT49" s="966"/>
      <c r="DU49" s="939"/>
      <c r="DV49" s="939"/>
      <c r="DW49" s="942"/>
      <c r="DX49" s="930"/>
      <c r="DY49" s="923"/>
      <c r="DZ49" s="923"/>
      <c r="EA49" s="927"/>
      <c r="EB49" s="930"/>
      <c r="EC49" s="923"/>
      <c r="ED49" s="923"/>
      <c r="EE49" s="927"/>
      <c r="EF49" s="930"/>
      <c r="EG49" s="923"/>
      <c r="EH49" s="923"/>
      <c r="EI49" s="927"/>
      <c r="EJ49" s="922">
        <v>142</v>
      </c>
      <c r="EK49" s="923">
        <v>221</v>
      </c>
      <c r="EL49" s="923">
        <v>213</v>
      </c>
      <c r="EM49" s="924">
        <v>112</v>
      </c>
      <c r="EN49" s="967"/>
      <c r="EO49" s="935"/>
      <c r="EP49" s="935"/>
      <c r="EQ49" s="937"/>
      <c r="ER49" s="922">
        <v>133</v>
      </c>
      <c r="ES49" s="923">
        <v>173</v>
      </c>
      <c r="ET49" s="923">
        <v>196</v>
      </c>
      <c r="EU49" s="927">
        <v>141</v>
      </c>
      <c r="EV49" s="957"/>
      <c r="EW49" s="923"/>
      <c r="EX49" s="923"/>
      <c r="EY49" s="924"/>
    </row>
    <row r="50" spans="1:155" ht="15">
      <c r="A50" s="915">
        <v>47</v>
      </c>
      <c r="B50" s="916">
        <v>25</v>
      </c>
      <c r="C50" s="916">
        <v>26</v>
      </c>
      <c r="D50" s="917">
        <f t="shared" si="3"/>
        <v>19.706349206349202</v>
      </c>
      <c r="E50" s="48">
        <f t="shared" si="4"/>
        <v>20</v>
      </c>
      <c r="F50" s="782" t="s">
        <v>45</v>
      </c>
      <c r="G50" s="883">
        <f>AVERAGE(J50:EY50)</f>
        <v>160.5873015873016</v>
      </c>
      <c r="H50" s="884">
        <f t="shared" si="5"/>
        <v>180.29365079365078</v>
      </c>
      <c r="I50" s="202">
        <f>COUNT(J50:EY50)*1</f>
        <v>126</v>
      </c>
      <c r="J50" s="930">
        <v>134</v>
      </c>
      <c r="K50" s="919">
        <v>127</v>
      </c>
      <c r="L50" s="959"/>
      <c r="M50" s="920">
        <v>159</v>
      </c>
      <c r="N50" s="960"/>
      <c r="O50" s="919">
        <v>134</v>
      </c>
      <c r="P50" s="919">
        <v>131</v>
      </c>
      <c r="Q50" s="920">
        <v>138</v>
      </c>
      <c r="R50" s="960"/>
      <c r="S50" s="919">
        <v>146</v>
      </c>
      <c r="T50" s="919">
        <v>139</v>
      </c>
      <c r="U50" s="920">
        <v>130</v>
      </c>
      <c r="V50" s="907"/>
      <c r="W50" s="908"/>
      <c r="X50" s="908"/>
      <c r="Y50" s="910"/>
      <c r="Z50" s="907">
        <v>190</v>
      </c>
      <c r="AA50" s="923">
        <v>148</v>
      </c>
      <c r="AB50" s="980"/>
      <c r="AC50" s="929">
        <v>160</v>
      </c>
      <c r="AD50" s="907">
        <v>149</v>
      </c>
      <c r="AE50" s="908">
        <v>166</v>
      </c>
      <c r="AF50" s="910">
        <v>164</v>
      </c>
      <c r="AG50" s="930">
        <v>159</v>
      </c>
      <c r="AH50" s="923">
        <v>160</v>
      </c>
      <c r="AI50" s="910">
        <v>235</v>
      </c>
      <c r="AJ50" s="907">
        <v>175</v>
      </c>
      <c r="AK50" s="970">
        <v>168</v>
      </c>
      <c r="AL50" s="970">
        <v>192</v>
      </c>
      <c r="AM50" s="1157">
        <v>185</v>
      </c>
      <c r="AN50" s="930">
        <v>151</v>
      </c>
      <c r="AO50" s="908">
        <v>177</v>
      </c>
      <c r="AP50" s="923">
        <v>166</v>
      </c>
      <c r="AQ50" s="927">
        <v>168</v>
      </c>
      <c r="AR50" s="907">
        <v>169</v>
      </c>
      <c r="AS50" s="908">
        <v>125</v>
      </c>
      <c r="AT50" s="923">
        <v>134</v>
      </c>
      <c r="AU50" s="929">
        <v>163</v>
      </c>
      <c r="AV50" s="907">
        <v>148</v>
      </c>
      <c r="AW50" s="908">
        <v>140</v>
      </c>
      <c r="AX50" s="931">
        <v>202</v>
      </c>
      <c r="AY50" s="929">
        <v>159</v>
      </c>
      <c r="AZ50" s="907">
        <v>129</v>
      </c>
      <c r="BA50" s="908">
        <v>169</v>
      </c>
      <c r="BB50" s="908">
        <v>173</v>
      </c>
      <c r="BC50" s="932">
        <v>173</v>
      </c>
      <c r="BD50" s="978">
        <v>176</v>
      </c>
      <c r="BE50" s="923">
        <v>201</v>
      </c>
      <c r="BF50" s="923">
        <v>186</v>
      </c>
      <c r="BG50" s="929">
        <v>158</v>
      </c>
      <c r="BH50" s="907">
        <v>150</v>
      </c>
      <c r="BI50" s="909">
        <v>135</v>
      </c>
      <c r="BJ50" s="908">
        <v>166</v>
      </c>
      <c r="BK50" s="929">
        <v>142</v>
      </c>
      <c r="BL50" s="930">
        <v>159</v>
      </c>
      <c r="BM50" s="923">
        <v>167</v>
      </c>
      <c r="BN50" s="923">
        <v>189</v>
      </c>
      <c r="BO50" s="929">
        <v>155</v>
      </c>
      <c r="BP50" s="907">
        <v>155</v>
      </c>
      <c r="BQ50" s="923">
        <v>128</v>
      </c>
      <c r="BR50" s="923">
        <v>142</v>
      </c>
      <c r="BS50" s="927">
        <v>148</v>
      </c>
      <c r="BT50" s="948">
        <v>137</v>
      </c>
      <c r="BU50" s="935">
        <v>126</v>
      </c>
      <c r="BV50" s="935">
        <v>157</v>
      </c>
      <c r="BW50" s="936">
        <v>153</v>
      </c>
      <c r="BX50" s="907">
        <v>133</v>
      </c>
      <c r="BY50" s="909">
        <v>178</v>
      </c>
      <c r="BZ50" s="923">
        <v>153</v>
      </c>
      <c r="CA50" s="927">
        <v>236</v>
      </c>
      <c r="CB50" s="907">
        <v>166</v>
      </c>
      <c r="CC50" s="923">
        <v>176</v>
      </c>
      <c r="CD50" s="923">
        <v>165</v>
      </c>
      <c r="CE50" s="929">
        <v>153</v>
      </c>
      <c r="CF50" s="948">
        <v>157</v>
      </c>
      <c r="CG50" s="935">
        <v>152</v>
      </c>
      <c r="CH50" s="935">
        <v>159</v>
      </c>
      <c r="CI50" s="937">
        <v>158</v>
      </c>
      <c r="CJ50" s="956">
        <v>151</v>
      </c>
      <c r="CK50" s="923">
        <v>179</v>
      </c>
      <c r="CL50" s="923">
        <v>189</v>
      </c>
      <c r="CM50" s="929">
        <v>162</v>
      </c>
      <c r="CN50" s="907"/>
      <c r="CO50" s="909"/>
      <c r="CP50" s="923"/>
      <c r="CQ50" s="929"/>
      <c r="CR50" s="896">
        <v>165</v>
      </c>
      <c r="CS50" s="889">
        <v>155</v>
      </c>
      <c r="CT50" s="889">
        <v>169</v>
      </c>
      <c r="CU50" s="891">
        <v>148</v>
      </c>
      <c r="CV50" s="907">
        <v>172</v>
      </c>
      <c r="CW50" s="923">
        <v>145</v>
      </c>
      <c r="CX50" s="923">
        <v>179</v>
      </c>
      <c r="CY50" s="929">
        <v>147</v>
      </c>
      <c r="CZ50" s="938">
        <v>149</v>
      </c>
      <c r="DA50" s="939">
        <v>142</v>
      </c>
      <c r="DB50" s="939">
        <v>149</v>
      </c>
      <c r="DC50" s="940">
        <v>153</v>
      </c>
      <c r="DD50" s="907"/>
      <c r="DE50" s="909"/>
      <c r="DF50" s="923"/>
      <c r="DG50" s="927"/>
      <c r="DH50" s="907">
        <v>156</v>
      </c>
      <c r="DI50" s="923">
        <v>210</v>
      </c>
      <c r="DJ50" s="923">
        <v>161</v>
      </c>
      <c r="DK50" s="927">
        <v>201</v>
      </c>
      <c r="DL50" s="948">
        <v>117</v>
      </c>
      <c r="DM50" s="935">
        <v>159</v>
      </c>
      <c r="DN50" s="935">
        <v>148</v>
      </c>
      <c r="DO50" s="936">
        <v>133</v>
      </c>
      <c r="DP50" s="948">
        <v>143</v>
      </c>
      <c r="DQ50" s="935">
        <v>112</v>
      </c>
      <c r="DR50" s="935">
        <v>167</v>
      </c>
      <c r="DS50" s="936">
        <v>164</v>
      </c>
      <c r="DT50" s="938">
        <v>170</v>
      </c>
      <c r="DU50" s="939">
        <v>150</v>
      </c>
      <c r="DV50" s="939">
        <v>124</v>
      </c>
      <c r="DW50" s="942">
        <v>139</v>
      </c>
      <c r="DX50" s="907"/>
      <c r="DY50" s="909"/>
      <c r="DZ50" s="923"/>
      <c r="EA50" s="927"/>
      <c r="EB50" s="888">
        <v>160</v>
      </c>
      <c r="EC50" s="889">
        <v>146</v>
      </c>
      <c r="ED50" s="889">
        <v>182</v>
      </c>
      <c r="EE50" s="891">
        <v>167</v>
      </c>
      <c r="EF50" s="907">
        <v>174</v>
      </c>
      <c r="EG50" s="923">
        <v>136</v>
      </c>
      <c r="EH50" s="923">
        <v>164</v>
      </c>
      <c r="EI50" s="927">
        <v>166</v>
      </c>
      <c r="EJ50" s="922">
        <v>166</v>
      </c>
      <c r="EK50" s="923">
        <v>159</v>
      </c>
      <c r="EL50" s="923">
        <v>151</v>
      </c>
      <c r="EM50" s="924">
        <v>150</v>
      </c>
      <c r="EN50" s="965">
        <v>204</v>
      </c>
      <c r="EO50" s="935">
        <v>144</v>
      </c>
      <c r="EP50" s="935">
        <v>189</v>
      </c>
      <c r="EQ50" s="937">
        <v>191</v>
      </c>
      <c r="ER50" s="926">
        <v>166</v>
      </c>
      <c r="ES50" s="923">
        <v>171</v>
      </c>
      <c r="ET50" s="923">
        <v>174</v>
      </c>
      <c r="EU50" s="927">
        <v>186</v>
      </c>
      <c r="EV50" s="922">
        <v>180</v>
      </c>
      <c r="EW50" s="923">
        <v>189</v>
      </c>
      <c r="EX50" s="541">
        <v>201</v>
      </c>
      <c r="EY50" s="924">
        <v>159</v>
      </c>
    </row>
    <row r="51" spans="1:155" ht="15">
      <c r="A51" s="915">
        <v>48</v>
      </c>
      <c r="B51" s="916">
        <v>28</v>
      </c>
      <c r="C51" s="916">
        <v>27</v>
      </c>
      <c r="D51" s="917">
        <f t="shared" si="3"/>
        <v>18.659999999999997</v>
      </c>
      <c r="E51" s="48">
        <f t="shared" si="4"/>
        <v>19</v>
      </c>
      <c r="F51" s="49" t="s">
        <v>129</v>
      </c>
      <c r="G51" s="883">
        <f>AVERAGE(J51:EY51)</f>
        <v>162.68</v>
      </c>
      <c r="H51" s="884">
        <f t="shared" si="5"/>
        <v>181.34</v>
      </c>
      <c r="I51" s="202">
        <f>COUNT(J51:EY51)*1</f>
        <v>50</v>
      </c>
      <c r="J51" s="918">
        <v>159</v>
      </c>
      <c r="K51" s="919">
        <v>160</v>
      </c>
      <c r="L51" s="919">
        <v>171</v>
      </c>
      <c r="M51" s="968"/>
      <c r="N51" s="960"/>
      <c r="O51" s="919">
        <v>156</v>
      </c>
      <c r="P51" s="919">
        <v>133</v>
      </c>
      <c r="Q51" s="920">
        <v>145</v>
      </c>
      <c r="R51" s="918"/>
      <c r="S51" s="919"/>
      <c r="T51" s="919"/>
      <c r="U51" s="920"/>
      <c r="V51" s="1012"/>
      <c r="W51" s="923">
        <v>159</v>
      </c>
      <c r="X51" s="923">
        <v>221</v>
      </c>
      <c r="Y51" s="929">
        <v>159</v>
      </c>
      <c r="Z51" s="907">
        <v>145</v>
      </c>
      <c r="AA51" s="980"/>
      <c r="AB51" s="923">
        <v>159</v>
      </c>
      <c r="AC51" s="929">
        <v>139</v>
      </c>
      <c r="AD51" s="928">
        <v>183</v>
      </c>
      <c r="AE51" s="923">
        <v>161</v>
      </c>
      <c r="AF51" s="929">
        <v>202</v>
      </c>
      <c r="AG51" s="930">
        <v>201</v>
      </c>
      <c r="AH51" s="923">
        <v>167</v>
      </c>
      <c r="AI51" s="921">
        <v>161</v>
      </c>
      <c r="AJ51" s="928">
        <v>156</v>
      </c>
      <c r="AK51" s="923">
        <v>176</v>
      </c>
      <c r="AL51" s="923">
        <v>162</v>
      </c>
      <c r="AM51" s="1017">
        <v>169</v>
      </c>
      <c r="AN51" s="907">
        <v>113</v>
      </c>
      <c r="AO51" s="908">
        <v>139</v>
      </c>
      <c r="AP51" s="908">
        <v>162</v>
      </c>
      <c r="AQ51" s="912">
        <v>124</v>
      </c>
      <c r="AR51" s="907">
        <v>193</v>
      </c>
      <c r="AS51" s="909">
        <v>178</v>
      </c>
      <c r="AT51" s="923">
        <v>158</v>
      </c>
      <c r="AU51" s="929">
        <v>172</v>
      </c>
      <c r="AV51" s="930">
        <v>177</v>
      </c>
      <c r="AW51" s="923">
        <v>148</v>
      </c>
      <c r="AX51" s="908">
        <v>155</v>
      </c>
      <c r="AY51" s="910">
        <v>190</v>
      </c>
      <c r="AZ51" s="907">
        <v>136</v>
      </c>
      <c r="BA51" s="923">
        <v>126</v>
      </c>
      <c r="BB51" s="923">
        <v>176</v>
      </c>
      <c r="BC51" s="932">
        <v>137</v>
      </c>
      <c r="BD51" s="978"/>
      <c r="BE51" s="923"/>
      <c r="BF51" s="923"/>
      <c r="BG51" s="929"/>
      <c r="BH51" s="907"/>
      <c r="BI51" s="923"/>
      <c r="BJ51" s="923"/>
      <c r="BK51" s="929"/>
      <c r="BL51" s="907"/>
      <c r="BM51" s="923"/>
      <c r="BN51" s="923"/>
      <c r="BO51" s="929"/>
      <c r="BP51" s="907">
        <v>157</v>
      </c>
      <c r="BQ51" s="923">
        <v>136</v>
      </c>
      <c r="BR51" s="923">
        <v>124</v>
      </c>
      <c r="BS51" s="927">
        <v>202</v>
      </c>
      <c r="BT51" s="948">
        <v>149</v>
      </c>
      <c r="BU51" s="935">
        <v>149</v>
      </c>
      <c r="BV51" s="935">
        <v>164</v>
      </c>
      <c r="BW51" s="936">
        <v>165</v>
      </c>
      <c r="BX51" s="907"/>
      <c r="BY51" s="923"/>
      <c r="BZ51" s="923"/>
      <c r="CA51" s="927"/>
      <c r="CB51" s="907"/>
      <c r="CC51" s="923"/>
      <c r="CD51" s="923"/>
      <c r="CE51" s="929"/>
      <c r="CF51" s="948"/>
      <c r="CG51" s="935"/>
      <c r="CH51" s="935"/>
      <c r="CI51" s="937"/>
      <c r="CJ51" s="907"/>
      <c r="CK51" s="923"/>
      <c r="CL51" s="923"/>
      <c r="CM51" s="929"/>
      <c r="CN51" s="907"/>
      <c r="CO51" s="923"/>
      <c r="CP51" s="923"/>
      <c r="CQ51" s="929"/>
      <c r="CR51" s="907"/>
      <c r="CS51" s="923"/>
      <c r="CT51" s="923"/>
      <c r="CU51" s="927"/>
      <c r="CV51" s="907"/>
      <c r="CW51" s="923"/>
      <c r="CX51" s="923"/>
      <c r="CY51" s="929"/>
      <c r="CZ51" s="938"/>
      <c r="DA51" s="939"/>
      <c r="DB51" s="939"/>
      <c r="DC51" s="940"/>
      <c r="DD51" s="907"/>
      <c r="DE51" s="923"/>
      <c r="DF51" s="923"/>
      <c r="DG51" s="927"/>
      <c r="DH51" s="907"/>
      <c r="DI51" s="923"/>
      <c r="DJ51" s="923"/>
      <c r="DK51" s="927"/>
      <c r="DL51" s="948"/>
      <c r="DM51" s="935"/>
      <c r="DN51" s="935"/>
      <c r="DO51" s="936"/>
      <c r="DP51" s="948"/>
      <c r="DQ51" s="935"/>
      <c r="DR51" s="935"/>
      <c r="DS51" s="936"/>
      <c r="DT51" s="938"/>
      <c r="DU51" s="939"/>
      <c r="DV51" s="939"/>
      <c r="DW51" s="942"/>
      <c r="DX51" s="907">
        <v>197</v>
      </c>
      <c r="DY51" s="923">
        <v>211</v>
      </c>
      <c r="DZ51" s="923">
        <v>149</v>
      </c>
      <c r="EA51" s="927">
        <v>203</v>
      </c>
      <c r="EB51" s="907"/>
      <c r="EC51" s="923"/>
      <c r="ED51" s="923"/>
      <c r="EE51" s="927"/>
      <c r="EF51" s="907"/>
      <c r="EG51" s="923"/>
      <c r="EH51" s="923"/>
      <c r="EI51" s="927"/>
      <c r="EJ51" s="922"/>
      <c r="EK51" s="923"/>
      <c r="EL51" s="923"/>
      <c r="EM51" s="924"/>
      <c r="EN51" s="943"/>
      <c r="EO51" s="935"/>
      <c r="EP51" s="935"/>
      <c r="EQ51" s="937"/>
      <c r="ER51" s="922"/>
      <c r="ES51" s="923"/>
      <c r="ET51" s="923"/>
      <c r="EU51" s="927"/>
      <c r="EV51" s="922"/>
      <c r="EW51" s="923"/>
      <c r="EX51" s="923"/>
      <c r="EY51" s="924"/>
    </row>
    <row r="52" spans="1:155" ht="15">
      <c r="A52" s="880">
        <v>49</v>
      </c>
      <c r="B52" s="916">
        <v>30</v>
      </c>
      <c r="C52" s="916">
        <v>30</v>
      </c>
      <c r="D52" s="917">
        <f t="shared" si="3"/>
        <v>4.082524271844662</v>
      </c>
      <c r="E52" s="48">
        <f t="shared" si="4"/>
        <v>4</v>
      </c>
      <c r="F52" s="782" t="s">
        <v>26</v>
      </c>
      <c r="G52" s="883">
        <f>AVERAGE(J52:EY52)</f>
        <v>191.83495145631068</v>
      </c>
      <c r="H52" s="884">
        <f t="shared" si="5"/>
        <v>195.91747572815535</v>
      </c>
      <c r="I52" s="202">
        <f>COUNT(J52:EY52)*1</f>
        <v>103</v>
      </c>
      <c r="J52" s="930">
        <v>196</v>
      </c>
      <c r="K52" s="919">
        <v>191</v>
      </c>
      <c r="L52" s="959"/>
      <c r="M52" s="920">
        <v>168</v>
      </c>
      <c r="N52" s="960"/>
      <c r="O52" s="919">
        <v>190</v>
      </c>
      <c r="P52" s="919">
        <v>192</v>
      </c>
      <c r="Q52" s="920">
        <v>166</v>
      </c>
      <c r="R52" s="918"/>
      <c r="S52" s="919"/>
      <c r="T52" s="919"/>
      <c r="U52" s="920"/>
      <c r="V52" s="907">
        <v>224</v>
      </c>
      <c r="W52" s="908">
        <v>202</v>
      </c>
      <c r="X52" s="908">
        <v>214</v>
      </c>
      <c r="Y52" s="961"/>
      <c r="Z52" s="907"/>
      <c r="AA52" s="908"/>
      <c r="AB52" s="908"/>
      <c r="AC52" s="910"/>
      <c r="AD52" s="907">
        <v>187</v>
      </c>
      <c r="AE52" s="908">
        <v>179</v>
      </c>
      <c r="AF52" s="910">
        <v>170</v>
      </c>
      <c r="AG52" s="928">
        <v>190</v>
      </c>
      <c r="AH52" s="923">
        <v>233</v>
      </c>
      <c r="AI52" s="929">
        <v>175</v>
      </c>
      <c r="AJ52" s="928">
        <v>187</v>
      </c>
      <c r="AK52" s="923">
        <v>184</v>
      </c>
      <c r="AL52" s="908">
        <v>210</v>
      </c>
      <c r="AM52" s="1016">
        <v>164</v>
      </c>
      <c r="AN52" s="928">
        <v>182</v>
      </c>
      <c r="AO52" s="909">
        <v>195</v>
      </c>
      <c r="AP52" s="923">
        <v>180</v>
      </c>
      <c r="AQ52" s="927">
        <v>223</v>
      </c>
      <c r="AR52" s="928"/>
      <c r="AS52" s="923"/>
      <c r="AT52" s="908"/>
      <c r="AU52" s="910"/>
      <c r="AV52" s="928">
        <v>149</v>
      </c>
      <c r="AW52" s="909">
        <v>173</v>
      </c>
      <c r="AX52" s="923">
        <v>155</v>
      </c>
      <c r="AY52" s="929">
        <v>143</v>
      </c>
      <c r="AZ52" s="928"/>
      <c r="BA52" s="909"/>
      <c r="BB52" s="923"/>
      <c r="BC52" s="932"/>
      <c r="BD52" s="933">
        <v>192</v>
      </c>
      <c r="BE52" s="923">
        <v>184</v>
      </c>
      <c r="BF52" s="923">
        <v>181</v>
      </c>
      <c r="BG52" s="929">
        <v>236</v>
      </c>
      <c r="BH52" s="907">
        <v>183</v>
      </c>
      <c r="BI52" s="923">
        <v>153</v>
      </c>
      <c r="BJ52" s="923">
        <v>191</v>
      </c>
      <c r="BK52" s="929">
        <v>268</v>
      </c>
      <c r="BL52" s="928">
        <v>142</v>
      </c>
      <c r="BM52" s="923">
        <v>176</v>
      </c>
      <c r="BN52" s="923">
        <v>202</v>
      </c>
      <c r="BO52" s="929">
        <v>171</v>
      </c>
      <c r="BP52" s="907">
        <v>179</v>
      </c>
      <c r="BQ52" s="923">
        <v>187</v>
      </c>
      <c r="BR52" s="923">
        <v>194</v>
      </c>
      <c r="BS52" s="927">
        <v>174</v>
      </c>
      <c r="BT52" s="948">
        <v>177</v>
      </c>
      <c r="BU52" s="935">
        <v>190</v>
      </c>
      <c r="BV52" s="935">
        <v>214</v>
      </c>
      <c r="BW52" s="936">
        <v>188</v>
      </c>
      <c r="BX52" s="928"/>
      <c r="BY52" s="923"/>
      <c r="BZ52" s="923"/>
      <c r="CA52" s="927"/>
      <c r="CB52" s="907">
        <v>196</v>
      </c>
      <c r="CC52" s="909">
        <v>180</v>
      </c>
      <c r="CD52" s="923">
        <v>165</v>
      </c>
      <c r="CE52" s="929">
        <v>193</v>
      </c>
      <c r="CF52" s="948">
        <v>246</v>
      </c>
      <c r="CG52" s="935">
        <v>202</v>
      </c>
      <c r="CH52" s="935">
        <v>181</v>
      </c>
      <c r="CI52" s="962">
        <v>198</v>
      </c>
      <c r="CJ52" s="907">
        <v>178</v>
      </c>
      <c r="CK52" s="923">
        <v>183</v>
      </c>
      <c r="CL52" s="923">
        <v>174</v>
      </c>
      <c r="CM52" s="929">
        <v>190</v>
      </c>
      <c r="CN52" s="907">
        <v>236</v>
      </c>
      <c r="CO52" s="923">
        <v>175</v>
      </c>
      <c r="CP52" s="923">
        <v>230</v>
      </c>
      <c r="CQ52" s="929">
        <v>238</v>
      </c>
      <c r="CR52" s="907">
        <v>227</v>
      </c>
      <c r="CS52" s="923">
        <v>200</v>
      </c>
      <c r="CT52" s="923">
        <v>247</v>
      </c>
      <c r="CU52" s="999">
        <v>205</v>
      </c>
      <c r="CV52" s="907">
        <v>205</v>
      </c>
      <c r="CW52" s="923">
        <v>218</v>
      </c>
      <c r="CX52" s="923">
        <v>178</v>
      </c>
      <c r="CY52" s="929">
        <v>174</v>
      </c>
      <c r="CZ52" s="938">
        <v>210</v>
      </c>
      <c r="DA52" s="939">
        <v>232</v>
      </c>
      <c r="DB52" s="939">
        <v>204</v>
      </c>
      <c r="DC52" s="940">
        <v>181</v>
      </c>
      <c r="DD52" s="928"/>
      <c r="DE52" s="923"/>
      <c r="DF52" s="923"/>
      <c r="DG52" s="927"/>
      <c r="DH52" s="907">
        <v>169</v>
      </c>
      <c r="DI52" s="923">
        <v>181</v>
      </c>
      <c r="DJ52" s="923">
        <v>199</v>
      </c>
      <c r="DK52" s="927">
        <v>150</v>
      </c>
      <c r="DL52" s="948">
        <v>132</v>
      </c>
      <c r="DM52" s="935">
        <v>173</v>
      </c>
      <c r="DN52" s="935">
        <v>132</v>
      </c>
      <c r="DO52" s="936">
        <v>160</v>
      </c>
      <c r="DP52" s="964"/>
      <c r="DQ52" s="935"/>
      <c r="DR52" s="935"/>
      <c r="DS52" s="936"/>
      <c r="DT52" s="938">
        <v>202</v>
      </c>
      <c r="DU52" s="939">
        <v>234</v>
      </c>
      <c r="DV52" s="939">
        <v>202</v>
      </c>
      <c r="DW52" s="942">
        <v>197</v>
      </c>
      <c r="DX52" s="907">
        <v>180</v>
      </c>
      <c r="DY52" s="923">
        <v>258</v>
      </c>
      <c r="DZ52" s="923">
        <v>235</v>
      </c>
      <c r="EA52" s="927">
        <v>226</v>
      </c>
      <c r="EB52" s="888"/>
      <c r="EC52" s="889"/>
      <c r="ED52" s="889"/>
      <c r="EE52" s="891"/>
      <c r="EF52" s="928"/>
      <c r="EG52" s="923"/>
      <c r="EH52" s="923"/>
      <c r="EI52" s="927"/>
      <c r="EJ52" s="957">
        <v>163</v>
      </c>
      <c r="EK52" s="923">
        <v>173</v>
      </c>
      <c r="EL52" s="923">
        <v>194</v>
      </c>
      <c r="EM52" s="924">
        <v>166</v>
      </c>
      <c r="EN52" s="965"/>
      <c r="EO52" s="935"/>
      <c r="EP52" s="935"/>
      <c r="EQ52" s="937"/>
      <c r="ER52" s="922">
        <v>202</v>
      </c>
      <c r="ES52" s="909">
        <v>182</v>
      </c>
      <c r="ET52" s="923">
        <v>167</v>
      </c>
      <c r="EU52" s="927">
        <v>220</v>
      </c>
      <c r="EV52" s="922">
        <v>222</v>
      </c>
      <c r="EW52" s="541">
        <v>205</v>
      </c>
      <c r="EX52" s="923">
        <v>195</v>
      </c>
      <c r="EY52" s="924">
        <v>190</v>
      </c>
    </row>
    <row r="53" spans="1:155" ht="15">
      <c r="A53" s="915">
        <v>50</v>
      </c>
      <c r="B53" s="916">
        <v>30</v>
      </c>
      <c r="C53" s="916">
        <v>30</v>
      </c>
      <c r="D53" s="917">
        <f t="shared" si="3"/>
        <v>4.671428571428578</v>
      </c>
      <c r="E53" s="48">
        <f t="shared" si="4"/>
        <v>5</v>
      </c>
      <c r="F53" s="780" t="s">
        <v>147</v>
      </c>
      <c r="G53" s="883">
        <f>AVERAGE(J53:EY53)</f>
        <v>190.65714285714284</v>
      </c>
      <c r="H53" s="884">
        <f t="shared" si="5"/>
        <v>195.32857142857142</v>
      </c>
      <c r="I53" s="202">
        <f>COUNT(J53:EY53)*1</f>
        <v>35</v>
      </c>
      <c r="J53" s="918"/>
      <c r="K53" s="919"/>
      <c r="L53" s="919"/>
      <c r="M53" s="920"/>
      <c r="N53" s="918"/>
      <c r="O53" s="919"/>
      <c r="P53" s="919"/>
      <c r="Q53" s="920"/>
      <c r="R53" s="918"/>
      <c r="S53" s="919"/>
      <c r="T53" s="919"/>
      <c r="U53" s="921"/>
      <c r="V53" s="907"/>
      <c r="W53" s="908"/>
      <c r="X53" s="908"/>
      <c r="Y53" s="910"/>
      <c r="Z53" s="907"/>
      <c r="AA53" s="908"/>
      <c r="AB53" s="908"/>
      <c r="AC53" s="910"/>
      <c r="AD53" s="907"/>
      <c r="AE53" s="908"/>
      <c r="AF53" s="910"/>
      <c r="AG53" s="907">
        <v>212</v>
      </c>
      <c r="AH53" s="923">
        <v>195</v>
      </c>
      <c r="AI53" s="929">
        <v>215</v>
      </c>
      <c r="AJ53" s="907">
        <v>214</v>
      </c>
      <c r="AK53" s="908">
        <v>148</v>
      </c>
      <c r="AL53" s="908">
        <v>183</v>
      </c>
      <c r="AM53" s="1016">
        <v>187</v>
      </c>
      <c r="AN53" s="928">
        <v>197</v>
      </c>
      <c r="AO53" s="909">
        <v>185</v>
      </c>
      <c r="AP53" s="923">
        <v>191</v>
      </c>
      <c r="AQ53" s="927">
        <v>197</v>
      </c>
      <c r="AR53" s="928">
        <v>190</v>
      </c>
      <c r="AS53" s="923">
        <v>222</v>
      </c>
      <c r="AT53" s="923">
        <v>193</v>
      </c>
      <c r="AU53" s="929">
        <v>192</v>
      </c>
      <c r="AV53" s="930">
        <v>190</v>
      </c>
      <c r="AW53" s="931">
        <v>200</v>
      </c>
      <c r="AX53" s="923">
        <v>164</v>
      </c>
      <c r="AY53" s="929">
        <v>178</v>
      </c>
      <c r="AZ53" s="930"/>
      <c r="BA53" s="923"/>
      <c r="BB53" s="927"/>
      <c r="BC53" s="932"/>
      <c r="BD53" s="933"/>
      <c r="BE53" s="923"/>
      <c r="BF53" s="923"/>
      <c r="BG53" s="929"/>
      <c r="BH53" s="907">
        <v>222</v>
      </c>
      <c r="BI53" s="923">
        <v>200</v>
      </c>
      <c r="BJ53" s="923">
        <v>162</v>
      </c>
      <c r="BK53" s="929">
        <v>200</v>
      </c>
      <c r="BL53" s="930">
        <v>157</v>
      </c>
      <c r="BM53" s="923">
        <v>193</v>
      </c>
      <c r="BN53" s="923">
        <v>205</v>
      </c>
      <c r="BO53" s="929">
        <v>180</v>
      </c>
      <c r="BP53" s="930"/>
      <c r="BQ53" s="923"/>
      <c r="BR53" s="923"/>
      <c r="BS53" s="927"/>
      <c r="BT53" s="934"/>
      <c r="BU53" s="935"/>
      <c r="BV53" s="935"/>
      <c r="BW53" s="936"/>
      <c r="BX53" s="930"/>
      <c r="BY53" s="923"/>
      <c r="BZ53" s="923"/>
      <c r="CA53" s="927"/>
      <c r="CB53" s="930"/>
      <c r="CC53" s="923"/>
      <c r="CD53" s="923"/>
      <c r="CE53" s="929"/>
      <c r="CF53" s="934"/>
      <c r="CG53" s="935"/>
      <c r="CH53" s="935"/>
      <c r="CI53" s="937"/>
      <c r="CJ53" s="930"/>
      <c r="CK53" s="923"/>
      <c r="CL53" s="923"/>
      <c r="CM53" s="929"/>
      <c r="CN53" s="930"/>
      <c r="CO53" s="923"/>
      <c r="CP53" s="923"/>
      <c r="CQ53" s="929"/>
      <c r="CR53" s="930"/>
      <c r="CS53" s="923"/>
      <c r="CT53" s="923"/>
      <c r="CU53" s="927"/>
      <c r="CV53" s="930"/>
      <c r="CW53" s="923"/>
      <c r="CX53" s="923"/>
      <c r="CY53" s="929"/>
      <c r="CZ53" s="938">
        <v>181</v>
      </c>
      <c r="DA53" s="939">
        <v>188</v>
      </c>
      <c r="DB53" s="939">
        <v>220</v>
      </c>
      <c r="DC53" s="940">
        <v>199</v>
      </c>
      <c r="DD53" s="907">
        <v>169</v>
      </c>
      <c r="DE53" s="923">
        <v>157</v>
      </c>
      <c r="DF53" s="923">
        <v>174</v>
      </c>
      <c r="DG53" s="927">
        <v>213</v>
      </c>
      <c r="DH53" s="930"/>
      <c r="DI53" s="923"/>
      <c r="DJ53" s="923"/>
      <c r="DK53" s="927"/>
      <c r="DL53" s="934"/>
      <c r="DM53" s="935"/>
      <c r="DN53" s="935"/>
      <c r="DO53" s="936"/>
      <c r="DP53" s="934"/>
      <c r="DQ53" s="935"/>
      <c r="DR53" s="935"/>
      <c r="DS53" s="936"/>
      <c r="DT53" s="966"/>
      <c r="DU53" s="939"/>
      <c r="DV53" s="939"/>
      <c r="DW53" s="942"/>
      <c r="DX53" s="930"/>
      <c r="DY53" s="923"/>
      <c r="DZ53" s="923"/>
      <c r="EA53" s="927"/>
      <c r="EB53" s="930"/>
      <c r="EC53" s="923"/>
      <c r="ED53" s="923"/>
      <c r="EE53" s="927"/>
      <c r="EF53" s="930"/>
      <c r="EG53" s="923"/>
      <c r="EH53" s="923"/>
      <c r="EI53" s="927"/>
      <c r="EJ53" s="957"/>
      <c r="EK53" s="923"/>
      <c r="EL53" s="923"/>
      <c r="EM53" s="924"/>
      <c r="EN53" s="967"/>
      <c r="EO53" s="935"/>
      <c r="EP53" s="935"/>
      <c r="EQ53" s="937"/>
      <c r="ER53" s="957"/>
      <c r="ES53" s="923"/>
      <c r="ET53" s="923"/>
      <c r="EU53" s="927"/>
      <c r="EV53" s="957"/>
      <c r="EW53" s="923"/>
      <c r="EX53" s="923"/>
      <c r="EY53" s="924"/>
    </row>
    <row r="54" spans="1:155" ht="15">
      <c r="A54" s="915">
        <v>51</v>
      </c>
      <c r="B54" s="916">
        <v>30</v>
      </c>
      <c r="C54" s="916">
        <v>30</v>
      </c>
      <c r="D54" s="917">
        <f t="shared" si="3"/>
        <v>11.531818181818181</v>
      </c>
      <c r="E54" s="48">
        <f t="shared" si="4"/>
        <v>12</v>
      </c>
      <c r="F54" s="782" t="s">
        <v>341</v>
      </c>
      <c r="G54" s="883">
        <f>AVERAGE(J54:EY54)</f>
        <v>176.93636363636364</v>
      </c>
      <c r="H54" s="884">
        <f t="shared" si="5"/>
        <v>188.46818181818182</v>
      </c>
      <c r="I54" s="202">
        <f>COUNT(J54:EY54)*1</f>
        <v>110</v>
      </c>
      <c r="J54" s="930">
        <v>169</v>
      </c>
      <c r="K54" s="959"/>
      <c r="L54" s="909">
        <v>131</v>
      </c>
      <c r="M54" s="921">
        <v>140</v>
      </c>
      <c r="N54" s="918"/>
      <c r="O54" s="919"/>
      <c r="P54" s="919"/>
      <c r="Q54" s="920"/>
      <c r="R54" s="918">
        <v>183</v>
      </c>
      <c r="S54" s="919">
        <v>145</v>
      </c>
      <c r="T54" s="919">
        <v>157</v>
      </c>
      <c r="U54" s="968"/>
      <c r="V54" s="984"/>
      <c r="W54" s="908">
        <v>175</v>
      </c>
      <c r="X54" s="908">
        <v>196</v>
      </c>
      <c r="Y54" s="910">
        <v>223</v>
      </c>
      <c r="Z54" s="985">
        <v>225</v>
      </c>
      <c r="AA54" s="986"/>
      <c r="AB54" s="987">
        <v>201</v>
      </c>
      <c r="AC54" s="910">
        <v>179</v>
      </c>
      <c r="AD54" s="907">
        <v>188</v>
      </c>
      <c r="AE54" s="908">
        <v>178</v>
      </c>
      <c r="AF54" s="910">
        <v>178</v>
      </c>
      <c r="AG54" s="928">
        <v>199</v>
      </c>
      <c r="AH54" s="909">
        <v>183</v>
      </c>
      <c r="AI54" s="929">
        <v>210</v>
      </c>
      <c r="AJ54" s="928">
        <v>160</v>
      </c>
      <c r="AK54" s="909">
        <v>175</v>
      </c>
      <c r="AL54" s="923">
        <v>152</v>
      </c>
      <c r="AM54" s="1017">
        <v>200</v>
      </c>
      <c r="AN54" s="972">
        <v>193</v>
      </c>
      <c r="AO54" s="908">
        <v>169</v>
      </c>
      <c r="AP54" s="908">
        <v>193</v>
      </c>
      <c r="AQ54" s="974">
        <v>167</v>
      </c>
      <c r="AR54" s="928">
        <v>166</v>
      </c>
      <c r="AS54" s="923">
        <v>115</v>
      </c>
      <c r="AT54" s="923">
        <v>154</v>
      </c>
      <c r="AU54" s="929">
        <v>132</v>
      </c>
      <c r="AV54" s="930">
        <v>181</v>
      </c>
      <c r="AW54" s="923">
        <v>151</v>
      </c>
      <c r="AX54" s="923">
        <v>206</v>
      </c>
      <c r="AY54" s="929">
        <v>144</v>
      </c>
      <c r="AZ54" s="930">
        <v>168</v>
      </c>
      <c r="BA54" s="923">
        <v>137</v>
      </c>
      <c r="BB54" s="927">
        <v>133</v>
      </c>
      <c r="BC54" s="932">
        <v>133</v>
      </c>
      <c r="BD54" s="978">
        <v>188</v>
      </c>
      <c r="BE54" s="908">
        <v>205</v>
      </c>
      <c r="BF54" s="923">
        <v>196</v>
      </c>
      <c r="BG54" s="910">
        <v>199</v>
      </c>
      <c r="BH54" s="930"/>
      <c r="BI54" s="923"/>
      <c r="BJ54" s="923"/>
      <c r="BK54" s="929"/>
      <c r="BL54" s="907">
        <v>147</v>
      </c>
      <c r="BM54" s="908">
        <v>189</v>
      </c>
      <c r="BN54" s="908">
        <v>167</v>
      </c>
      <c r="BO54" s="910">
        <v>202</v>
      </c>
      <c r="BP54" s="907"/>
      <c r="BQ54" s="908"/>
      <c r="BR54" s="908"/>
      <c r="BS54" s="912"/>
      <c r="BT54" s="948"/>
      <c r="BU54" s="950"/>
      <c r="BV54" s="950"/>
      <c r="BW54" s="989"/>
      <c r="BX54" s="907"/>
      <c r="BY54" s="908"/>
      <c r="BZ54" s="908"/>
      <c r="CA54" s="912"/>
      <c r="CB54" s="907">
        <v>132</v>
      </c>
      <c r="CC54" s="908">
        <v>168</v>
      </c>
      <c r="CD54" s="923">
        <v>144</v>
      </c>
      <c r="CE54" s="910">
        <v>141</v>
      </c>
      <c r="CF54" s="948">
        <v>178</v>
      </c>
      <c r="CG54" s="935">
        <v>141</v>
      </c>
      <c r="CH54" s="935">
        <v>128</v>
      </c>
      <c r="CI54" s="937">
        <v>124</v>
      </c>
      <c r="CJ54" s="907">
        <v>147</v>
      </c>
      <c r="CK54" s="923">
        <v>148</v>
      </c>
      <c r="CL54" s="923">
        <v>205</v>
      </c>
      <c r="CM54" s="929">
        <v>162</v>
      </c>
      <c r="CN54" s="907">
        <v>141</v>
      </c>
      <c r="CO54" s="990">
        <v>171</v>
      </c>
      <c r="CP54" s="923">
        <v>207</v>
      </c>
      <c r="CQ54" s="929">
        <v>214</v>
      </c>
      <c r="CR54" s="907"/>
      <c r="CS54" s="908"/>
      <c r="CT54" s="908"/>
      <c r="CU54" s="912"/>
      <c r="CV54" s="907">
        <v>167</v>
      </c>
      <c r="CW54" s="923">
        <v>140</v>
      </c>
      <c r="CX54" s="990">
        <v>216</v>
      </c>
      <c r="CY54" s="929">
        <v>224</v>
      </c>
      <c r="CZ54" s="938">
        <v>205</v>
      </c>
      <c r="DA54" s="939">
        <v>246</v>
      </c>
      <c r="DB54" s="939">
        <v>214</v>
      </c>
      <c r="DC54" s="940">
        <v>193</v>
      </c>
      <c r="DD54" s="907">
        <v>172</v>
      </c>
      <c r="DE54" s="541">
        <v>214</v>
      </c>
      <c r="DF54" s="923">
        <v>224</v>
      </c>
      <c r="DG54" s="927">
        <v>161</v>
      </c>
      <c r="DH54" s="907">
        <v>168</v>
      </c>
      <c r="DI54" s="923">
        <v>203</v>
      </c>
      <c r="DJ54" s="923">
        <v>212</v>
      </c>
      <c r="DK54" s="927">
        <v>139</v>
      </c>
      <c r="DL54" s="948">
        <v>172</v>
      </c>
      <c r="DM54" s="935">
        <v>203</v>
      </c>
      <c r="DN54" s="935">
        <v>213</v>
      </c>
      <c r="DO54" s="936">
        <v>179</v>
      </c>
      <c r="DP54" s="948">
        <v>139</v>
      </c>
      <c r="DQ54" s="935">
        <v>178</v>
      </c>
      <c r="DR54" s="935">
        <v>133</v>
      </c>
      <c r="DS54" s="936">
        <v>127</v>
      </c>
      <c r="DT54" s="966"/>
      <c r="DU54" s="952"/>
      <c r="DV54" s="952"/>
      <c r="DW54" s="991"/>
      <c r="DX54" s="930"/>
      <c r="DY54" s="908"/>
      <c r="DZ54" s="908"/>
      <c r="EA54" s="912"/>
      <c r="EB54" s="895">
        <v>183</v>
      </c>
      <c r="EC54" s="889">
        <v>172</v>
      </c>
      <c r="ED54" s="886">
        <v>208</v>
      </c>
      <c r="EE54" s="891">
        <v>195</v>
      </c>
      <c r="EF54" s="928">
        <v>185</v>
      </c>
      <c r="EG54" s="923">
        <v>175</v>
      </c>
      <c r="EH54" s="923">
        <v>168</v>
      </c>
      <c r="EI54" s="927">
        <v>196</v>
      </c>
      <c r="EJ54" s="922">
        <v>156</v>
      </c>
      <c r="EK54" s="923">
        <v>221</v>
      </c>
      <c r="EL54" s="923">
        <v>190</v>
      </c>
      <c r="EM54" s="924">
        <v>225</v>
      </c>
      <c r="EN54" s="943">
        <v>167</v>
      </c>
      <c r="EO54" s="935">
        <v>198</v>
      </c>
      <c r="EP54" s="949">
        <v>194</v>
      </c>
      <c r="EQ54" s="937">
        <v>158</v>
      </c>
      <c r="ER54" s="922">
        <v>158</v>
      </c>
      <c r="ES54" s="923">
        <v>170</v>
      </c>
      <c r="ET54" s="923">
        <v>184</v>
      </c>
      <c r="EU54" s="927">
        <v>196</v>
      </c>
      <c r="EV54" s="922">
        <v>234</v>
      </c>
      <c r="EW54" s="923">
        <v>193</v>
      </c>
      <c r="EX54" s="923">
        <v>166</v>
      </c>
      <c r="EY54" s="924">
        <v>196</v>
      </c>
    </row>
    <row r="55" spans="1:155" ht="15.75" thickBot="1">
      <c r="A55" s="880">
        <v>52</v>
      </c>
      <c r="B55" s="1021">
        <v>30</v>
      </c>
      <c r="C55" s="1021">
        <v>30</v>
      </c>
      <c r="D55" s="1022">
        <f t="shared" si="3"/>
        <v>16.144578313253007</v>
      </c>
      <c r="E55" s="1023">
        <f t="shared" si="4"/>
        <v>16</v>
      </c>
      <c r="F55" s="1148" t="s">
        <v>342</v>
      </c>
      <c r="G55" s="1024">
        <f>AVERAGE(J55:EY55)</f>
        <v>167.710843373494</v>
      </c>
      <c r="H55" s="1025">
        <f t="shared" si="5"/>
        <v>183.85542168674698</v>
      </c>
      <c r="I55" s="1026">
        <f>COUNT(J55:EY55)*1</f>
        <v>83</v>
      </c>
      <c r="J55" s="1027"/>
      <c r="K55" s="1028"/>
      <c r="L55" s="1028"/>
      <c r="M55" s="1029"/>
      <c r="N55" s="1027"/>
      <c r="O55" s="1028"/>
      <c r="P55" s="1028"/>
      <c r="Q55" s="1029"/>
      <c r="R55" s="1149"/>
      <c r="S55" s="1028">
        <v>168</v>
      </c>
      <c r="T55" s="1028">
        <v>224</v>
      </c>
      <c r="U55" s="1029">
        <v>136</v>
      </c>
      <c r="V55" s="1035">
        <v>161</v>
      </c>
      <c r="W55" s="1150"/>
      <c r="X55" s="1033">
        <v>216</v>
      </c>
      <c r="Y55" s="1034">
        <v>214</v>
      </c>
      <c r="Z55" s="1030">
        <v>176</v>
      </c>
      <c r="AA55" s="1031">
        <v>155</v>
      </c>
      <c r="AB55" s="1153"/>
      <c r="AC55" s="1032">
        <v>165</v>
      </c>
      <c r="AD55" s="1035">
        <v>165</v>
      </c>
      <c r="AE55" s="1033">
        <v>219</v>
      </c>
      <c r="AF55" s="1034">
        <v>178</v>
      </c>
      <c r="AG55" s="1038">
        <v>202</v>
      </c>
      <c r="AH55" s="1031">
        <v>183</v>
      </c>
      <c r="AI55" s="1032">
        <v>180</v>
      </c>
      <c r="AJ55" s="1030">
        <v>200</v>
      </c>
      <c r="AK55" s="1031">
        <v>190</v>
      </c>
      <c r="AL55" s="1033">
        <v>213</v>
      </c>
      <c r="AM55" s="1159">
        <v>165</v>
      </c>
      <c r="AN55" s="1030"/>
      <c r="AO55" s="1031"/>
      <c r="AP55" s="1033"/>
      <c r="AQ55" s="1037"/>
      <c r="AR55" s="1030">
        <v>181</v>
      </c>
      <c r="AS55" s="1031">
        <v>150</v>
      </c>
      <c r="AT55" s="1036">
        <v>169</v>
      </c>
      <c r="AU55" s="1032">
        <v>154</v>
      </c>
      <c r="AV55" s="1030"/>
      <c r="AW55" s="1031"/>
      <c r="AX55" s="1036"/>
      <c r="AY55" s="1032"/>
      <c r="AZ55" s="1038">
        <v>165</v>
      </c>
      <c r="BA55" s="1033">
        <v>168</v>
      </c>
      <c r="BB55" s="1161">
        <v>152</v>
      </c>
      <c r="BC55" s="1162">
        <v>143</v>
      </c>
      <c r="BD55" s="1163">
        <v>144</v>
      </c>
      <c r="BE55" s="1031">
        <v>184</v>
      </c>
      <c r="BF55" s="1036">
        <v>162</v>
      </c>
      <c r="BG55" s="1032">
        <v>167</v>
      </c>
      <c r="BH55" s="1038"/>
      <c r="BI55" s="1033"/>
      <c r="BJ55" s="1031"/>
      <c r="BK55" s="1032"/>
      <c r="BL55" s="1030">
        <v>151</v>
      </c>
      <c r="BM55" s="1031">
        <v>164</v>
      </c>
      <c r="BN55" s="1033">
        <v>142</v>
      </c>
      <c r="BO55" s="1032">
        <v>143</v>
      </c>
      <c r="BP55" s="1030">
        <v>173</v>
      </c>
      <c r="BQ55" s="1031">
        <v>149</v>
      </c>
      <c r="BR55" s="1036">
        <v>154</v>
      </c>
      <c r="BS55" s="1161">
        <v>168</v>
      </c>
      <c r="BT55" s="1039">
        <v>156</v>
      </c>
      <c r="BU55" s="1164">
        <v>160</v>
      </c>
      <c r="BV55" s="1165">
        <v>159</v>
      </c>
      <c r="BW55" s="1166">
        <v>157</v>
      </c>
      <c r="BX55" s="1038">
        <v>181</v>
      </c>
      <c r="BY55" s="1036">
        <v>155</v>
      </c>
      <c r="BZ55" s="1036">
        <v>140</v>
      </c>
      <c r="CA55" s="1167">
        <v>173</v>
      </c>
      <c r="CB55" s="1030">
        <v>156</v>
      </c>
      <c r="CC55" s="1031">
        <v>118</v>
      </c>
      <c r="CD55" s="1036">
        <v>154</v>
      </c>
      <c r="CE55" s="1032">
        <v>98</v>
      </c>
      <c r="CF55" s="1039"/>
      <c r="CG55" s="1165"/>
      <c r="CH55" s="1165"/>
      <c r="CI55" s="1168"/>
      <c r="CJ55" s="1030">
        <v>164</v>
      </c>
      <c r="CK55" s="1169">
        <v>168</v>
      </c>
      <c r="CL55" s="1033">
        <v>182</v>
      </c>
      <c r="CM55" s="1034">
        <v>175</v>
      </c>
      <c r="CN55" s="1030">
        <v>182</v>
      </c>
      <c r="CO55" s="1033">
        <v>166</v>
      </c>
      <c r="CP55" s="1033">
        <v>135</v>
      </c>
      <c r="CQ55" s="1034">
        <v>179</v>
      </c>
      <c r="CR55" s="1038"/>
      <c r="CS55" s="1036"/>
      <c r="CT55" s="1036"/>
      <c r="CU55" s="1167"/>
      <c r="CV55" s="1030">
        <v>184</v>
      </c>
      <c r="CW55" s="1033">
        <v>172</v>
      </c>
      <c r="CX55" s="1033">
        <v>193</v>
      </c>
      <c r="CY55" s="1034">
        <v>160</v>
      </c>
      <c r="CZ55" s="1045">
        <v>138</v>
      </c>
      <c r="DA55" s="1043">
        <v>118</v>
      </c>
      <c r="DB55" s="1043">
        <v>141</v>
      </c>
      <c r="DC55" s="1044">
        <v>126</v>
      </c>
      <c r="DD55" s="1038"/>
      <c r="DE55" s="1036"/>
      <c r="DF55" s="1036"/>
      <c r="DG55" s="1167"/>
      <c r="DH55" s="1038"/>
      <c r="DI55" s="1036"/>
      <c r="DJ55" s="1036"/>
      <c r="DK55" s="1167"/>
      <c r="DL55" s="1039"/>
      <c r="DM55" s="1165"/>
      <c r="DN55" s="1165"/>
      <c r="DO55" s="1177"/>
      <c r="DP55" s="1039"/>
      <c r="DQ55" s="1165"/>
      <c r="DR55" s="1165"/>
      <c r="DS55" s="1177"/>
      <c r="DT55" s="1042"/>
      <c r="DU55" s="1181"/>
      <c r="DV55" s="1181"/>
      <c r="DW55" s="1182"/>
      <c r="DX55" s="1038"/>
      <c r="DY55" s="1036"/>
      <c r="DZ55" s="1036"/>
      <c r="EA55" s="1167"/>
      <c r="EB55" s="1030">
        <v>182</v>
      </c>
      <c r="EC55" s="1033">
        <v>147</v>
      </c>
      <c r="ED55" s="1033">
        <v>163</v>
      </c>
      <c r="EE55" s="1037">
        <v>180</v>
      </c>
      <c r="EF55" s="1030">
        <v>205</v>
      </c>
      <c r="EG55" s="1033">
        <v>217</v>
      </c>
      <c r="EH55" s="1033">
        <v>175</v>
      </c>
      <c r="EI55" s="1037">
        <v>120</v>
      </c>
      <c r="EJ55" s="1048">
        <v>137</v>
      </c>
      <c r="EK55" s="1033">
        <v>182</v>
      </c>
      <c r="EL55" s="1033">
        <v>172</v>
      </c>
      <c r="EM55" s="1047">
        <v>232</v>
      </c>
      <c r="EN55" s="1184">
        <v>177</v>
      </c>
      <c r="EO55" s="1040">
        <v>177</v>
      </c>
      <c r="EP55" s="1040">
        <v>178</v>
      </c>
      <c r="EQ55" s="1041">
        <v>193</v>
      </c>
      <c r="ER55" s="1046"/>
      <c r="ES55" s="1036"/>
      <c r="ET55" s="1036"/>
      <c r="EU55" s="1167"/>
      <c r="EV55" s="1046"/>
      <c r="EW55" s="1036"/>
      <c r="EX55" s="1036"/>
      <c r="EY55" s="1186"/>
    </row>
    <row r="56" spans="1:155" ht="15.75" thickTop="1">
      <c r="A56" s="915">
        <v>53</v>
      </c>
      <c r="B56" s="881">
        <v>16</v>
      </c>
      <c r="C56" s="881">
        <v>16</v>
      </c>
      <c r="D56" s="882">
        <f t="shared" si="3"/>
        <v>23.875</v>
      </c>
      <c r="E56" s="48">
        <f t="shared" si="4"/>
        <v>24</v>
      </c>
      <c r="F56" s="63" t="s">
        <v>269</v>
      </c>
      <c r="G56" s="1049">
        <f>AVERAGE(J56:EY56)</f>
        <v>152.25</v>
      </c>
      <c r="H56" s="1049">
        <f t="shared" si="5"/>
        <v>176.125</v>
      </c>
      <c r="I56" s="48">
        <f>COUNT(J56:EY56)*1</f>
        <v>4</v>
      </c>
      <c r="J56" s="1050"/>
      <c r="K56" s="1051"/>
      <c r="L56" s="1051"/>
      <c r="M56" s="1052"/>
      <c r="N56" s="1050"/>
      <c r="O56" s="1051"/>
      <c r="P56" s="1051"/>
      <c r="Q56" s="1052"/>
      <c r="R56" s="1050"/>
      <c r="S56" s="1051"/>
      <c r="T56" s="1051"/>
      <c r="U56" s="887"/>
      <c r="V56" s="895"/>
      <c r="W56" s="896"/>
      <c r="X56" s="896"/>
      <c r="Y56" s="897"/>
      <c r="Z56" s="895"/>
      <c r="AA56" s="896"/>
      <c r="AB56" s="896"/>
      <c r="AC56" s="897"/>
      <c r="AD56" s="895"/>
      <c r="AE56" s="896"/>
      <c r="AF56" s="897"/>
      <c r="AG56" s="895"/>
      <c r="AH56" s="889"/>
      <c r="AI56" s="890"/>
      <c r="AJ56" s="895"/>
      <c r="AK56" s="896"/>
      <c r="AL56" s="896"/>
      <c r="AM56" s="1053"/>
      <c r="AN56" s="888"/>
      <c r="AO56" s="886"/>
      <c r="AP56" s="889"/>
      <c r="AQ56" s="891"/>
      <c r="AR56" s="888"/>
      <c r="AS56" s="889"/>
      <c r="AT56" s="889"/>
      <c r="AU56" s="890"/>
      <c r="AV56" s="885"/>
      <c r="AW56" s="1054"/>
      <c r="AX56" s="889"/>
      <c r="AY56" s="890"/>
      <c r="AZ56" s="885"/>
      <c r="BA56" s="889"/>
      <c r="BB56" s="891"/>
      <c r="BC56" s="1055"/>
      <c r="BD56" s="1056"/>
      <c r="BE56" s="889"/>
      <c r="BF56" s="889"/>
      <c r="BG56" s="890"/>
      <c r="BH56" s="895"/>
      <c r="BI56" s="889"/>
      <c r="BJ56" s="889"/>
      <c r="BK56" s="890"/>
      <c r="BL56" s="885"/>
      <c r="BM56" s="889"/>
      <c r="BN56" s="889"/>
      <c r="BO56" s="890"/>
      <c r="BP56" s="885"/>
      <c r="BQ56" s="889"/>
      <c r="BR56" s="889"/>
      <c r="BS56" s="891"/>
      <c r="BT56" s="1057"/>
      <c r="BU56" s="1058"/>
      <c r="BV56" s="1058"/>
      <c r="BW56" s="1059"/>
      <c r="BX56" s="885"/>
      <c r="BY56" s="889"/>
      <c r="BZ56" s="889"/>
      <c r="CA56" s="891"/>
      <c r="CB56" s="885"/>
      <c r="CC56" s="889"/>
      <c r="CD56" s="889"/>
      <c r="CE56" s="890"/>
      <c r="CF56" s="1057"/>
      <c r="CG56" s="1058"/>
      <c r="CH56" s="1058"/>
      <c r="CI56" s="1060"/>
      <c r="CJ56" s="885"/>
      <c r="CK56" s="889"/>
      <c r="CL56" s="889"/>
      <c r="CM56" s="890"/>
      <c r="CN56" s="885"/>
      <c r="CO56" s="889"/>
      <c r="CP56" s="889"/>
      <c r="CQ56" s="890"/>
      <c r="CR56" s="885"/>
      <c r="CS56" s="889"/>
      <c r="CT56" s="889"/>
      <c r="CU56" s="891"/>
      <c r="CV56" s="885"/>
      <c r="CW56" s="889"/>
      <c r="CX56" s="889"/>
      <c r="CY56" s="890"/>
      <c r="CZ56" s="1223"/>
      <c r="DA56" s="1061"/>
      <c r="DB56" s="1061"/>
      <c r="DC56" s="1062"/>
      <c r="DD56" s="895"/>
      <c r="DE56" s="889"/>
      <c r="DF56" s="889"/>
      <c r="DG56" s="891"/>
      <c r="DH56" s="885"/>
      <c r="DI56" s="889"/>
      <c r="DJ56" s="889"/>
      <c r="DK56" s="891"/>
      <c r="DL56" s="1057"/>
      <c r="DM56" s="1058"/>
      <c r="DN56" s="1058"/>
      <c r="DO56" s="1059"/>
      <c r="DP56" s="1057"/>
      <c r="DQ56" s="1058"/>
      <c r="DR56" s="1058"/>
      <c r="DS56" s="1059"/>
      <c r="DT56" s="1223"/>
      <c r="DU56" s="1224"/>
      <c r="DV56" s="1061"/>
      <c r="DW56" s="1063"/>
      <c r="DX56" s="895"/>
      <c r="DY56" s="886"/>
      <c r="DZ56" s="889"/>
      <c r="EA56" s="891"/>
      <c r="EB56" s="1094">
        <v>140</v>
      </c>
      <c r="EC56" s="1095">
        <v>145</v>
      </c>
      <c r="ED56" s="1095">
        <v>196</v>
      </c>
      <c r="EE56" s="1116">
        <v>128</v>
      </c>
      <c r="EF56" s="895"/>
      <c r="EG56" s="886"/>
      <c r="EH56" s="889"/>
      <c r="EI56" s="891"/>
      <c r="EJ56" s="894"/>
      <c r="EK56" s="886"/>
      <c r="EL56" s="889"/>
      <c r="EM56" s="893"/>
      <c r="EN56" s="1226"/>
      <c r="EO56" s="899"/>
      <c r="EP56" s="1058"/>
      <c r="EQ56" s="1060"/>
      <c r="ER56" s="894"/>
      <c r="ES56" s="886"/>
      <c r="ET56" s="889"/>
      <c r="EU56" s="891"/>
      <c r="EV56" s="894"/>
      <c r="EW56" s="1170"/>
      <c r="EX56" s="889"/>
      <c r="EY56" s="893"/>
    </row>
    <row r="57" spans="1:155" ht="15">
      <c r="A57" s="915">
        <v>54</v>
      </c>
      <c r="B57" s="916">
        <v>9</v>
      </c>
      <c r="C57" s="916">
        <v>9</v>
      </c>
      <c r="D57" s="917">
        <f t="shared" si="3"/>
        <v>28.92857142857143</v>
      </c>
      <c r="E57" s="48">
        <f t="shared" si="4"/>
        <v>29</v>
      </c>
      <c r="F57" s="791" t="s">
        <v>335</v>
      </c>
      <c r="G57" s="884">
        <f>AVERAGE(J57:EY57)</f>
        <v>142.14285714285714</v>
      </c>
      <c r="H57" s="884">
        <f t="shared" si="5"/>
        <v>171.07142857142856</v>
      </c>
      <c r="I57" s="35">
        <f>COUNT(J57:EY57)*1</f>
        <v>7</v>
      </c>
      <c r="J57" s="918"/>
      <c r="K57" s="919"/>
      <c r="L57" s="919"/>
      <c r="M57" s="920"/>
      <c r="N57" s="918"/>
      <c r="O57" s="919"/>
      <c r="P57" s="919"/>
      <c r="Q57" s="920"/>
      <c r="R57" s="918"/>
      <c r="S57" s="919"/>
      <c r="T57" s="919"/>
      <c r="U57" s="921"/>
      <c r="V57" s="907"/>
      <c r="W57" s="908"/>
      <c r="X57" s="908"/>
      <c r="Y57" s="910"/>
      <c r="Z57" s="907"/>
      <c r="AA57" s="908"/>
      <c r="AB57" s="908"/>
      <c r="AC57" s="910"/>
      <c r="AD57" s="907"/>
      <c r="AE57" s="908"/>
      <c r="AF57" s="910"/>
      <c r="AG57" s="972">
        <v>123</v>
      </c>
      <c r="AH57" s="970">
        <v>146</v>
      </c>
      <c r="AI57" s="971">
        <v>171</v>
      </c>
      <c r="AJ57" s="907">
        <v>123</v>
      </c>
      <c r="AK57" s="908">
        <v>140</v>
      </c>
      <c r="AL57" s="923">
        <v>156</v>
      </c>
      <c r="AM57" s="1017">
        <v>136</v>
      </c>
      <c r="AN57" s="907"/>
      <c r="AO57" s="908"/>
      <c r="AP57" s="923"/>
      <c r="AQ57" s="927"/>
      <c r="AR57" s="907"/>
      <c r="AS57" s="908"/>
      <c r="AT57" s="923"/>
      <c r="AU57" s="929"/>
      <c r="AV57" s="907"/>
      <c r="AW57" s="908"/>
      <c r="AX57" s="923"/>
      <c r="AY57" s="929"/>
      <c r="AZ57" s="907"/>
      <c r="BA57" s="908"/>
      <c r="BB57" s="927"/>
      <c r="BC57" s="932"/>
      <c r="BD57" s="978"/>
      <c r="BE57" s="908"/>
      <c r="BF57" s="923"/>
      <c r="BG57" s="929"/>
      <c r="BH57" s="907"/>
      <c r="BI57" s="908"/>
      <c r="BJ57" s="923"/>
      <c r="BK57" s="929"/>
      <c r="BL57" s="907"/>
      <c r="BM57" s="908"/>
      <c r="BN57" s="923"/>
      <c r="BO57" s="929"/>
      <c r="BP57" s="907"/>
      <c r="BQ57" s="908"/>
      <c r="BR57" s="923"/>
      <c r="BS57" s="927"/>
      <c r="BT57" s="948"/>
      <c r="BU57" s="950"/>
      <c r="BV57" s="935"/>
      <c r="BW57" s="936"/>
      <c r="BX57" s="907"/>
      <c r="BY57" s="908"/>
      <c r="BZ57" s="923"/>
      <c r="CA57" s="927"/>
      <c r="CB57" s="907"/>
      <c r="CC57" s="908"/>
      <c r="CD57" s="923"/>
      <c r="CE57" s="929"/>
      <c r="CF57" s="948"/>
      <c r="CG57" s="950"/>
      <c r="CH57" s="935"/>
      <c r="CI57" s="937"/>
      <c r="CJ57" s="907"/>
      <c r="CK57" s="908"/>
      <c r="CL57" s="923"/>
      <c r="CM57" s="929"/>
      <c r="CN57" s="907"/>
      <c r="CO57" s="908"/>
      <c r="CP57" s="923"/>
      <c r="CQ57" s="929"/>
      <c r="CR57" s="907"/>
      <c r="CS57" s="908"/>
      <c r="CT57" s="923"/>
      <c r="CU57" s="927"/>
      <c r="CV57" s="907"/>
      <c r="CW57" s="908"/>
      <c r="CX57" s="923"/>
      <c r="CY57" s="929"/>
      <c r="CZ57" s="938"/>
      <c r="DA57" s="952"/>
      <c r="DB57" s="939"/>
      <c r="DC57" s="940"/>
      <c r="DD57" s="907"/>
      <c r="DE57" s="908"/>
      <c r="DF57" s="923"/>
      <c r="DG57" s="927"/>
      <c r="DH57" s="907"/>
      <c r="DI57" s="908"/>
      <c r="DJ57" s="923"/>
      <c r="DK57" s="927"/>
      <c r="DL57" s="948"/>
      <c r="DM57" s="950"/>
      <c r="DN57" s="935"/>
      <c r="DO57" s="936"/>
      <c r="DP57" s="948"/>
      <c r="DQ57" s="950"/>
      <c r="DR57" s="935"/>
      <c r="DS57" s="936"/>
      <c r="DT57" s="938"/>
      <c r="DU57" s="952"/>
      <c r="DV57" s="939"/>
      <c r="DW57" s="942"/>
      <c r="DX57" s="907"/>
      <c r="DY57" s="908"/>
      <c r="DZ57" s="923"/>
      <c r="EA57" s="927"/>
      <c r="EB57" s="907"/>
      <c r="EC57" s="908"/>
      <c r="ED57" s="923"/>
      <c r="EE57" s="927"/>
      <c r="EF57" s="907"/>
      <c r="EG57" s="908"/>
      <c r="EH57" s="923"/>
      <c r="EI57" s="927"/>
      <c r="EJ57" s="922"/>
      <c r="EK57" s="908"/>
      <c r="EL57" s="923"/>
      <c r="EM57" s="924"/>
      <c r="EN57" s="943"/>
      <c r="EO57" s="950"/>
      <c r="EP57" s="935"/>
      <c r="EQ57" s="937"/>
      <c r="ER57" s="922"/>
      <c r="ES57" s="908"/>
      <c r="ET57" s="923"/>
      <c r="EU57" s="927"/>
      <c r="EV57" s="922"/>
      <c r="EW57" s="908"/>
      <c r="EX57" s="923"/>
      <c r="EY57" s="924"/>
    </row>
    <row r="58" spans="1:155" ht="15">
      <c r="A58" s="880">
        <v>55</v>
      </c>
      <c r="B58" s="916">
        <v>29</v>
      </c>
      <c r="C58" s="916">
        <v>29</v>
      </c>
      <c r="D58" s="917">
        <f t="shared" si="3"/>
        <v>0</v>
      </c>
      <c r="E58" s="48">
        <f t="shared" si="4"/>
        <v>0</v>
      </c>
      <c r="F58" s="791" t="s">
        <v>232</v>
      </c>
      <c r="G58" s="884">
        <f>AVERAGE(J58:EY58)</f>
        <v>209.5</v>
      </c>
      <c r="H58" s="884">
        <f t="shared" si="5"/>
        <v>209.5</v>
      </c>
      <c r="I58" s="35">
        <f>COUNT(J58:EY58)*1</f>
        <v>4</v>
      </c>
      <c r="J58" s="918"/>
      <c r="K58" s="919"/>
      <c r="L58" s="919"/>
      <c r="M58" s="920"/>
      <c r="N58" s="918"/>
      <c r="O58" s="919"/>
      <c r="P58" s="919"/>
      <c r="Q58" s="920"/>
      <c r="R58" s="918"/>
      <c r="S58" s="919"/>
      <c r="T58" s="919"/>
      <c r="U58" s="921"/>
      <c r="V58" s="907"/>
      <c r="W58" s="908"/>
      <c r="X58" s="908"/>
      <c r="Y58" s="910"/>
      <c r="Z58" s="907"/>
      <c r="AA58" s="908"/>
      <c r="AB58" s="908"/>
      <c r="AC58" s="910"/>
      <c r="AD58" s="907"/>
      <c r="AE58" s="908"/>
      <c r="AF58" s="910"/>
      <c r="AG58" s="907"/>
      <c r="AH58" s="923"/>
      <c r="AI58" s="929"/>
      <c r="AJ58" s="907"/>
      <c r="AK58" s="908"/>
      <c r="AL58" s="908"/>
      <c r="AM58" s="1016"/>
      <c r="AN58" s="928"/>
      <c r="AO58" s="909"/>
      <c r="AP58" s="923"/>
      <c r="AQ58" s="927"/>
      <c r="AR58" s="928"/>
      <c r="AS58" s="923"/>
      <c r="AT58" s="923"/>
      <c r="AU58" s="929"/>
      <c r="AV58" s="930"/>
      <c r="AW58" s="931"/>
      <c r="AX58" s="923"/>
      <c r="AY58" s="929"/>
      <c r="AZ58" s="930"/>
      <c r="BA58" s="923"/>
      <c r="BB58" s="927"/>
      <c r="BC58" s="932"/>
      <c r="BD58" s="933"/>
      <c r="BE58" s="923"/>
      <c r="BF58" s="923"/>
      <c r="BG58" s="929"/>
      <c r="BH58" s="907"/>
      <c r="BI58" s="923"/>
      <c r="BJ58" s="923"/>
      <c r="BK58" s="929"/>
      <c r="BL58" s="930"/>
      <c r="BM58" s="923"/>
      <c r="BN58" s="923"/>
      <c r="BO58" s="929"/>
      <c r="BP58" s="930"/>
      <c r="BQ58" s="923"/>
      <c r="BR58" s="923"/>
      <c r="BS58" s="927"/>
      <c r="BT58" s="934"/>
      <c r="BU58" s="935"/>
      <c r="BV58" s="935"/>
      <c r="BW58" s="936"/>
      <c r="BX58" s="930"/>
      <c r="BY58" s="923"/>
      <c r="BZ58" s="923"/>
      <c r="CA58" s="927"/>
      <c r="CB58" s="930"/>
      <c r="CC58" s="923"/>
      <c r="CD58" s="923"/>
      <c r="CE58" s="929"/>
      <c r="CF58" s="934"/>
      <c r="CG58" s="935"/>
      <c r="CH58" s="935"/>
      <c r="CI58" s="937"/>
      <c r="CJ58" s="930"/>
      <c r="CK58" s="923"/>
      <c r="CL58" s="923"/>
      <c r="CM58" s="929"/>
      <c r="CN58" s="907">
        <v>236</v>
      </c>
      <c r="CO58" s="923">
        <v>221</v>
      </c>
      <c r="CP58" s="923">
        <v>180</v>
      </c>
      <c r="CQ58" s="1004">
        <v>201</v>
      </c>
      <c r="CR58" s="886"/>
      <c r="CS58" s="889"/>
      <c r="CT58" s="889"/>
      <c r="CU58" s="891"/>
      <c r="CV58" s="930"/>
      <c r="CW58" s="923"/>
      <c r="CX58" s="923"/>
      <c r="CY58" s="929"/>
      <c r="CZ58" s="966"/>
      <c r="DA58" s="939"/>
      <c r="DB58" s="939"/>
      <c r="DC58" s="940"/>
      <c r="DD58" s="930"/>
      <c r="DE58" s="923"/>
      <c r="DF58" s="923"/>
      <c r="DG58" s="927"/>
      <c r="DH58" s="930"/>
      <c r="DI58" s="923"/>
      <c r="DJ58" s="923"/>
      <c r="DK58" s="927"/>
      <c r="DL58" s="934"/>
      <c r="DM58" s="935"/>
      <c r="DN58" s="935"/>
      <c r="DO58" s="936"/>
      <c r="DP58" s="934"/>
      <c r="DQ58" s="935"/>
      <c r="DR58" s="935"/>
      <c r="DS58" s="936"/>
      <c r="DT58" s="966"/>
      <c r="DU58" s="939"/>
      <c r="DV58" s="939"/>
      <c r="DW58" s="942"/>
      <c r="DX58" s="930"/>
      <c r="DY58" s="923"/>
      <c r="DZ58" s="923"/>
      <c r="EA58" s="927"/>
      <c r="EB58" s="930"/>
      <c r="EC58" s="923"/>
      <c r="ED58" s="923"/>
      <c r="EE58" s="927"/>
      <c r="EF58" s="930"/>
      <c r="EG58" s="923"/>
      <c r="EH58" s="923"/>
      <c r="EI58" s="927"/>
      <c r="EJ58" s="957"/>
      <c r="EK58" s="923"/>
      <c r="EL58" s="923"/>
      <c r="EM58" s="924"/>
      <c r="EN58" s="967"/>
      <c r="EO58" s="935"/>
      <c r="EP58" s="935"/>
      <c r="EQ58" s="937"/>
      <c r="ER58" s="957"/>
      <c r="ES58" s="923"/>
      <c r="ET58" s="923"/>
      <c r="EU58" s="927"/>
      <c r="EV58" s="957"/>
      <c r="EW58" s="923"/>
      <c r="EX58" s="923"/>
      <c r="EY58" s="924"/>
    </row>
    <row r="59" spans="1:155" ht="15">
      <c r="A59" s="915">
        <v>56</v>
      </c>
      <c r="B59" s="916">
        <v>15</v>
      </c>
      <c r="C59" s="916">
        <v>14</v>
      </c>
      <c r="D59" s="917">
        <f t="shared" si="3"/>
        <v>23.375</v>
      </c>
      <c r="E59" s="48">
        <f t="shared" si="4"/>
        <v>23</v>
      </c>
      <c r="F59" s="791" t="s">
        <v>333</v>
      </c>
      <c r="G59" s="884">
        <f>AVERAGE(J59:EY59)</f>
        <v>153.25</v>
      </c>
      <c r="H59" s="884">
        <f t="shared" si="5"/>
        <v>176.625</v>
      </c>
      <c r="I59" s="35">
        <f>COUNT(J59:EY59)*1</f>
        <v>8</v>
      </c>
      <c r="J59" s="1105"/>
      <c r="K59" s="1106"/>
      <c r="L59" s="1106"/>
      <c r="M59" s="1107"/>
      <c r="N59" s="1105"/>
      <c r="O59" s="1106"/>
      <c r="P59" s="1106"/>
      <c r="Q59" s="1107"/>
      <c r="R59" s="1105"/>
      <c r="S59" s="1106"/>
      <c r="T59" s="1106"/>
      <c r="U59" s="1107"/>
      <c r="V59" s="1105"/>
      <c r="W59" s="1106"/>
      <c r="X59" s="1106"/>
      <c r="Y59" s="1108"/>
      <c r="Z59" s="1109"/>
      <c r="AA59" s="1110"/>
      <c r="AB59" s="1110"/>
      <c r="AC59" s="1111"/>
      <c r="AD59" s="1112"/>
      <c r="AE59" s="1113"/>
      <c r="AF59" s="1114"/>
      <c r="AG59" s="928"/>
      <c r="AH59" s="923"/>
      <c r="AI59" s="929"/>
      <c r="AJ59" s="928">
        <v>148</v>
      </c>
      <c r="AK59" s="923">
        <v>156</v>
      </c>
      <c r="AL59" s="923">
        <v>151</v>
      </c>
      <c r="AM59" s="1017">
        <v>162</v>
      </c>
      <c r="AN59" s="907">
        <v>126</v>
      </c>
      <c r="AO59" s="908">
        <v>180</v>
      </c>
      <c r="AP59" s="923">
        <v>135</v>
      </c>
      <c r="AQ59" s="927">
        <v>168</v>
      </c>
      <c r="AR59" s="928"/>
      <c r="AS59" s="923"/>
      <c r="AT59" s="923"/>
      <c r="AU59" s="929"/>
      <c r="AV59" s="928"/>
      <c r="AW59" s="923"/>
      <c r="AX59" s="923"/>
      <c r="AY59" s="929"/>
      <c r="AZ59" s="928"/>
      <c r="BA59" s="923"/>
      <c r="BB59" s="927"/>
      <c r="BC59" s="932"/>
      <c r="BD59" s="947"/>
      <c r="BE59" s="923"/>
      <c r="BF59" s="923"/>
      <c r="BG59" s="929"/>
      <c r="BH59" s="928"/>
      <c r="BI59" s="923"/>
      <c r="BJ59" s="923"/>
      <c r="BK59" s="929"/>
      <c r="BL59" s="928"/>
      <c r="BM59" s="923"/>
      <c r="BN59" s="923"/>
      <c r="BO59" s="929"/>
      <c r="BP59" s="928"/>
      <c r="BQ59" s="923"/>
      <c r="BR59" s="923"/>
      <c r="BS59" s="927"/>
      <c r="BT59" s="964"/>
      <c r="BU59" s="935"/>
      <c r="BV59" s="935"/>
      <c r="BW59" s="936"/>
      <c r="BX59" s="928"/>
      <c r="BY59" s="923"/>
      <c r="BZ59" s="923"/>
      <c r="CA59" s="927"/>
      <c r="CB59" s="928"/>
      <c r="CC59" s="923"/>
      <c r="CD59" s="923"/>
      <c r="CE59" s="929"/>
      <c r="CF59" s="964"/>
      <c r="CG59" s="935"/>
      <c r="CH59" s="935"/>
      <c r="CI59" s="937"/>
      <c r="CJ59" s="928"/>
      <c r="CK59" s="923"/>
      <c r="CL59" s="923"/>
      <c r="CM59" s="929"/>
      <c r="CN59" s="928"/>
      <c r="CO59" s="923"/>
      <c r="CP59" s="923"/>
      <c r="CQ59" s="929"/>
      <c r="CR59" s="928"/>
      <c r="CS59" s="923"/>
      <c r="CT59" s="923"/>
      <c r="CU59" s="927"/>
      <c r="CV59" s="928"/>
      <c r="CW59" s="923"/>
      <c r="CX59" s="923"/>
      <c r="CY59" s="929"/>
      <c r="CZ59" s="997"/>
      <c r="DA59" s="939"/>
      <c r="DB59" s="939"/>
      <c r="DC59" s="940"/>
      <c r="DD59" s="928"/>
      <c r="DE59" s="923"/>
      <c r="DF59" s="923"/>
      <c r="DG59" s="927"/>
      <c r="DH59" s="928"/>
      <c r="DI59" s="923"/>
      <c r="DJ59" s="923"/>
      <c r="DK59" s="927"/>
      <c r="DL59" s="964"/>
      <c r="DM59" s="935"/>
      <c r="DN59" s="935"/>
      <c r="DO59" s="936"/>
      <c r="DP59" s="964"/>
      <c r="DQ59" s="935"/>
      <c r="DR59" s="935"/>
      <c r="DS59" s="936"/>
      <c r="DT59" s="997"/>
      <c r="DU59" s="939"/>
      <c r="DV59" s="939"/>
      <c r="DW59" s="942"/>
      <c r="DX59" s="928"/>
      <c r="DY59" s="923"/>
      <c r="DZ59" s="923"/>
      <c r="EA59" s="927"/>
      <c r="EB59" s="888"/>
      <c r="EC59" s="889"/>
      <c r="ED59" s="889"/>
      <c r="EE59" s="891"/>
      <c r="EF59" s="928"/>
      <c r="EG59" s="923"/>
      <c r="EH59" s="923"/>
      <c r="EI59" s="927"/>
      <c r="EJ59" s="926"/>
      <c r="EK59" s="923"/>
      <c r="EL59" s="923"/>
      <c r="EM59" s="924"/>
      <c r="EN59" s="965"/>
      <c r="EO59" s="935"/>
      <c r="EP59" s="935"/>
      <c r="EQ59" s="937"/>
      <c r="ER59" s="926"/>
      <c r="ES59" s="923"/>
      <c r="ET59" s="923"/>
      <c r="EU59" s="927"/>
      <c r="EV59" s="926"/>
      <c r="EW59" s="923"/>
      <c r="EX59" s="923"/>
      <c r="EY59" s="924"/>
    </row>
    <row r="60" spans="1:155" ht="15">
      <c r="A60" s="915">
        <v>57</v>
      </c>
      <c r="B60" s="916">
        <v>14</v>
      </c>
      <c r="C60" s="916">
        <v>14</v>
      </c>
      <c r="D60" s="917">
        <f t="shared" si="3"/>
        <v>12.75</v>
      </c>
      <c r="E60" s="48">
        <f t="shared" si="4"/>
        <v>13</v>
      </c>
      <c r="F60" s="791" t="s">
        <v>103</v>
      </c>
      <c r="G60" s="884">
        <f>AVERAGE(J60:EY60)</f>
        <v>174.5</v>
      </c>
      <c r="H60" s="884">
        <f t="shared" si="5"/>
        <v>187.25</v>
      </c>
      <c r="I60" s="35">
        <f>COUNT(J60:EY60)*1</f>
        <v>8</v>
      </c>
      <c r="J60" s="918"/>
      <c r="K60" s="919"/>
      <c r="L60" s="919"/>
      <c r="M60" s="920"/>
      <c r="N60" s="918"/>
      <c r="O60" s="919"/>
      <c r="P60" s="919"/>
      <c r="Q60" s="920"/>
      <c r="R60" s="918"/>
      <c r="S60" s="919"/>
      <c r="T60" s="919"/>
      <c r="U60" s="921"/>
      <c r="V60" s="907"/>
      <c r="W60" s="908"/>
      <c r="X60" s="908"/>
      <c r="Y60" s="910"/>
      <c r="Z60" s="907"/>
      <c r="AA60" s="908"/>
      <c r="AB60" s="908"/>
      <c r="AC60" s="910"/>
      <c r="AD60" s="907"/>
      <c r="AE60" s="908"/>
      <c r="AF60" s="910"/>
      <c r="AG60" s="907"/>
      <c r="AH60" s="923"/>
      <c r="AI60" s="929"/>
      <c r="AJ60" s="907"/>
      <c r="AK60" s="908"/>
      <c r="AL60" s="908"/>
      <c r="AM60" s="1016"/>
      <c r="AN60" s="928"/>
      <c r="AO60" s="909"/>
      <c r="AP60" s="923"/>
      <c r="AQ60" s="927"/>
      <c r="AR60" s="928"/>
      <c r="AS60" s="923"/>
      <c r="AT60" s="923"/>
      <c r="AU60" s="929"/>
      <c r="AV60" s="930"/>
      <c r="AW60" s="931"/>
      <c r="AX60" s="923"/>
      <c r="AY60" s="929"/>
      <c r="AZ60" s="930"/>
      <c r="BA60" s="923"/>
      <c r="BB60" s="927"/>
      <c r="BC60" s="932"/>
      <c r="BD60" s="933"/>
      <c r="BE60" s="923"/>
      <c r="BF60" s="923"/>
      <c r="BG60" s="929"/>
      <c r="BH60" s="907"/>
      <c r="BI60" s="923"/>
      <c r="BJ60" s="923"/>
      <c r="BK60" s="929"/>
      <c r="BL60" s="930"/>
      <c r="BM60" s="923"/>
      <c r="BN60" s="923"/>
      <c r="BO60" s="929"/>
      <c r="BP60" s="930"/>
      <c r="BQ60" s="923"/>
      <c r="BR60" s="923"/>
      <c r="BS60" s="927"/>
      <c r="BT60" s="934"/>
      <c r="BU60" s="935"/>
      <c r="BV60" s="935"/>
      <c r="BW60" s="936"/>
      <c r="BX60" s="930"/>
      <c r="BY60" s="923"/>
      <c r="BZ60" s="923"/>
      <c r="CA60" s="927"/>
      <c r="CB60" s="907">
        <v>143</v>
      </c>
      <c r="CC60" s="923">
        <v>159</v>
      </c>
      <c r="CD60" s="923">
        <v>154</v>
      </c>
      <c r="CE60" s="929">
        <v>153</v>
      </c>
      <c r="CF60" s="934"/>
      <c r="CG60" s="935"/>
      <c r="CH60" s="935"/>
      <c r="CI60" s="937"/>
      <c r="CJ60" s="907">
        <v>251</v>
      </c>
      <c r="CK60" s="923">
        <v>147</v>
      </c>
      <c r="CL60" s="923">
        <v>195</v>
      </c>
      <c r="CM60" s="929">
        <v>194</v>
      </c>
      <c r="CN60" s="930"/>
      <c r="CO60" s="923"/>
      <c r="CP60" s="923"/>
      <c r="CQ60" s="929"/>
      <c r="CR60" s="886"/>
      <c r="CS60" s="889"/>
      <c r="CT60" s="889"/>
      <c r="CU60" s="891"/>
      <c r="CV60" s="930"/>
      <c r="CW60" s="923"/>
      <c r="CX60" s="923"/>
      <c r="CY60" s="929"/>
      <c r="CZ60" s="966"/>
      <c r="DA60" s="939"/>
      <c r="DB60" s="939"/>
      <c r="DC60" s="940"/>
      <c r="DD60" s="930"/>
      <c r="DE60" s="923"/>
      <c r="DF60" s="923"/>
      <c r="DG60" s="927"/>
      <c r="DH60" s="930"/>
      <c r="DI60" s="923"/>
      <c r="DJ60" s="923"/>
      <c r="DK60" s="927"/>
      <c r="DL60" s="934"/>
      <c r="DM60" s="935"/>
      <c r="DN60" s="935"/>
      <c r="DO60" s="936"/>
      <c r="DP60" s="934"/>
      <c r="DQ60" s="935"/>
      <c r="DR60" s="935"/>
      <c r="DS60" s="936"/>
      <c r="DT60" s="966"/>
      <c r="DU60" s="939"/>
      <c r="DV60" s="939"/>
      <c r="DW60" s="942"/>
      <c r="DX60" s="930"/>
      <c r="DY60" s="923"/>
      <c r="DZ60" s="923"/>
      <c r="EA60" s="927"/>
      <c r="EB60" s="930"/>
      <c r="EC60" s="923"/>
      <c r="ED60" s="923"/>
      <c r="EE60" s="927"/>
      <c r="EF60" s="930"/>
      <c r="EG60" s="923"/>
      <c r="EH60" s="923"/>
      <c r="EI60" s="927"/>
      <c r="EJ60" s="957"/>
      <c r="EK60" s="923"/>
      <c r="EL60" s="923"/>
      <c r="EM60" s="924"/>
      <c r="EN60" s="967"/>
      <c r="EO60" s="935"/>
      <c r="EP60" s="935"/>
      <c r="EQ60" s="937"/>
      <c r="ER60" s="957"/>
      <c r="ES60" s="923"/>
      <c r="ET60" s="923"/>
      <c r="EU60" s="927"/>
      <c r="EV60" s="957"/>
      <c r="EW60" s="923"/>
      <c r="EX60" s="923"/>
      <c r="EY60" s="924"/>
    </row>
    <row r="61" spans="1:155" ht="15">
      <c r="A61" s="880">
        <v>58</v>
      </c>
      <c r="B61" s="916">
        <v>17</v>
      </c>
      <c r="C61" s="916">
        <v>17</v>
      </c>
      <c r="D61" s="917">
        <f t="shared" si="3"/>
        <v>1.75</v>
      </c>
      <c r="E61" s="48">
        <f t="shared" si="4"/>
        <v>2</v>
      </c>
      <c r="F61" s="791" t="s">
        <v>257</v>
      </c>
      <c r="G61" s="884">
        <f>AVERAGE(J61:EY61)</f>
        <v>196.5</v>
      </c>
      <c r="H61" s="884">
        <f t="shared" si="5"/>
        <v>198.25</v>
      </c>
      <c r="I61" s="35">
        <f>COUNT(J61:EY61)*1</f>
        <v>8</v>
      </c>
      <c r="J61" s="918"/>
      <c r="K61" s="919"/>
      <c r="L61" s="919"/>
      <c r="M61" s="920"/>
      <c r="N61" s="918"/>
      <c r="O61" s="919"/>
      <c r="P61" s="919"/>
      <c r="Q61" s="920"/>
      <c r="R61" s="918"/>
      <c r="S61" s="919"/>
      <c r="T61" s="919"/>
      <c r="U61" s="921"/>
      <c r="V61" s="907"/>
      <c r="W61" s="908"/>
      <c r="X61" s="908"/>
      <c r="Y61" s="910"/>
      <c r="Z61" s="907"/>
      <c r="AA61" s="908"/>
      <c r="AB61" s="908"/>
      <c r="AC61" s="910"/>
      <c r="AD61" s="907"/>
      <c r="AE61" s="908"/>
      <c r="AF61" s="910"/>
      <c r="AG61" s="907"/>
      <c r="AH61" s="923"/>
      <c r="AI61" s="929"/>
      <c r="AJ61" s="907"/>
      <c r="AK61" s="908"/>
      <c r="AL61" s="908"/>
      <c r="AM61" s="1016"/>
      <c r="AN61" s="928"/>
      <c r="AO61" s="909"/>
      <c r="AP61" s="923"/>
      <c r="AQ61" s="927"/>
      <c r="AR61" s="928"/>
      <c r="AS61" s="923"/>
      <c r="AT61" s="923"/>
      <c r="AU61" s="929"/>
      <c r="AV61" s="930"/>
      <c r="AW61" s="931"/>
      <c r="AX61" s="923"/>
      <c r="AY61" s="929"/>
      <c r="AZ61" s="930"/>
      <c r="BA61" s="923"/>
      <c r="BB61" s="927"/>
      <c r="BC61" s="932"/>
      <c r="BD61" s="933"/>
      <c r="BE61" s="923"/>
      <c r="BF61" s="923"/>
      <c r="BG61" s="929"/>
      <c r="BH61" s="907"/>
      <c r="BI61" s="923"/>
      <c r="BJ61" s="923"/>
      <c r="BK61" s="929"/>
      <c r="BL61" s="930"/>
      <c r="BM61" s="923"/>
      <c r="BN61" s="923"/>
      <c r="BO61" s="929"/>
      <c r="BP61" s="930"/>
      <c r="BQ61" s="923"/>
      <c r="BR61" s="923"/>
      <c r="BS61" s="927"/>
      <c r="BT61" s="1064"/>
      <c r="BU61" s="1065"/>
      <c r="BV61" s="1065"/>
      <c r="BW61" s="1066"/>
      <c r="BX61" s="930"/>
      <c r="BY61" s="923"/>
      <c r="BZ61" s="923"/>
      <c r="CA61" s="927"/>
      <c r="CB61" s="930"/>
      <c r="CC61" s="923"/>
      <c r="CD61" s="923"/>
      <c r="CE61" s="929"/>
      <c r="CF61" s="934"/>
      <c r="CG61" s="935"/>
      <c r="CH61" s="935"/>
      <c r="CI61" s="937"/>
      <c r="CJ61" s="930"/>
      <c r="CK61" s="923"/>
      <c r="CL61" s="923"/>
      <c r="CM61" s="929"/>
      <c r="CN61" s="930"/>
      <c r="CO61" s="923"/>
      <c r="CP61" s="923"/>
      <c r="CQ61" s="929"/>
      <c r="CR61" s="930"/>
      <c r="CS61" s="923"/>
      <c r="CT61" s="923"/>
      <c r="CU61" s="927"/>
      <c r="CV61" s="930"/>
      <c r="CW61" s="923"/>
      <c r="CX61" s="923"/>
      <c r="CY61" s="929"/>
      <c r="CZ61" s="938"/>
      <c r="DA61" s="939"/>
      <c r="DB61" s="939"/>
      <c r="DC61" s="940"/>
      <c r="DD61" s="907"/>
      <c r="DE61" s="923"/>
      <c r="DF61" s="923"/>
      <c r="DG61" s="927"/>
      <c r="DH61" s="930"/>
      <c r="DI61" s="923"/>
      <c r="DJ61" s="923"/>
      <c r="DK61" s="927"/>
      <c r="DL61" s="934"/>
      <c r="DM61" s="935"/>
      <c r="DN61" s="935"/>
      <c r="DO61" s="936"/>
      <c r="DP61" s="934"/>
      <c r="DQ61" s="935"/>
      <c r="DR61" s="935"/>
      <c r="DS61" s="936"/>
      <c r="DT61" s="938"/>
      <c r="DU61" s="941"/>
      <c r="DV61" s="939"/>
      <c r="DW61" s="942"/>
      <c r="DX61" s="907"/>
      <c r="DY61" s="909"/>
      <c r="DZ61" s="923"/>
      <c r="EA61" s="927"/>
      <c r="EB61" s="907"/>
      <c r="EC61" s="909"/>
      <c r="ED61" s="923"/>
      <c r="EE61" s="927"/>
      <c r="EF61" s="907"/>
      <c r="EG61" s="909"/>
      <c r="EH61" s="923"/>
      <c r="EI61" s="927"/>
      <c r="EJ61" s="922"/>
      <c r="EK61" s="909"/>
      <c r="EL61" s="923"/>
      <c r="EM61" s="924"/>
      <c r="EN61" s="943">
        <v>188</v>
      </c>
      <c r="EO61" s="935">
        <v>167</v>
      </c>
      <c r="EP61" s="935">
        <v>206</v>
      </c>
      <c r="EQ61" s="937">
        <v>190</v>
      </c>
      <c r="ER61" s="922">
        <v>234</v>
      </c>
      <c r="ES61" s="923">
        <v>205</v>
      </c>
      <c r="ET61" s="923">
        <v>182</v>
      </c>
      <c r="EU61" s="927">
        <v>200</v>
      </c>
      <c r="EV61" s="922"/>
      <c r="EW61" s="990"/>
      <c r="EX61" s="923"/>
      <c r="EY61" s="924"/>
    </row>
    <row r="62" spans="1:155" ht="15">
      <c r="A62" s="915">
        <v>59</v>
      </c>
      <c r="B62" s="916">
        <v>14</v>
      </c>
      <c r="C62" s="916">
        <v>14</v>
      </c>
      <c r="D62" s="917">
        <f t="shared" si="3"/>
        <v>13.625</v>
      </c>
      <c r="E62" s="48">
        <f t="shared" si="4"/>
        <v>14</v>
      </c>
      <c r="F62" s="791" t="s">
        <v>13</v>
      </c>
      <c r="G62" s="884">
        <f>AVERAGE(J62:EY62)</f>
        <v>172.75</v>
      </c>
      <c r="H62" s="884">
        <f t="shared" si="5"/>
        <v>186.375</v>
      </c>
      <c r="I62" s="35">
        <f>COUNT(J62:EY62)*1</f>
        <v>12</v>
      </c>
      <c r="J62" s="918"/>
      <c r="K62" s="919"/>
      <c r="L62" s="919"/>
      <c r="M62" s="920"/>
      <c r="N62" s="918"/>
      <c r="O62" s="919"/>
      <c r="P62" s="919"/>
      <c r="Q62" s="920"/>
      <c r="R62" s="918"/>
      <c r="S62" s="919"/>
      <c r="T62" s="919"/>
      <c r="U62" s="921"/>
      <c r="V62" s="907"/>
      <c r="W62" s="908"/>
      <c r="X62" s="908"/>
      <c r="Y62" s="910"/>
      <c r="Z62" s="907"/>
      <c r="AA62" s="908"/>
      <c r="AB62" s="908"/>
      <c r="AC62" s="910"/>
      <c r="AD62" s="907"/>
      <c r="AE62" s="908"/>
      <c r="AF62" s="910"/>
      <c r="AG62" s="907"/>
      <c r="AH62" s="923"/>
      <c r="AI62" s="929"/>
      <c r="AJ62" s="907"/>
      <c r="AK62" s="908"/>
      <c r="AL62" s="908"/>
      <c r="AM62" s="1016"/>
      <c r="AN62" s="928"/>
      <c r="AO62" s="909"/>
      <c r="AP62" s="923"/>
      <c r="AQ62" s="927"/>
      <c r="AR62" s="928"/>
      <c r="AS62" s="923"/>
      <c r="AT62" s="923"/>
      <c r="AU62" s="929"/>
      <c r="AV62" s="930"/>
      <c r="AW62" s="931"/>
      <c r="AX62" s="923"/>
      <c r="AY62" s="929"/>
      <c r="AZ62" s="930"/>
      <c r="BA62" s="923"/>
      <c r="BB62" s="927"/>
      <c r="BC62" s="932"/>
      <c r="BD62" s="933"/>
      <c r="BE62" s="923"/>
      <c r="BF62" s="923"/>
      <c r="BG62" s="929"/>
      <c r="BH62" s="907"/>
      <c r="BI62" s="923"/>
      <c r="BJ62" s="923"/>
      <c r="BK62" s="929"/>
      <c r="BL62" s="930"/>
      <c r="BM62" s="923"/>
      <c r="BN62" s="923"/>
      <c r="BO62" s="929"/>
      <c r="BP62" s="930"/>
      <c r="BQ62" s="923"/>
      <c r="BR62" s="923"/>
      <c r="BS62" s="927"/>
      <c r="BT62" s="1064"/>
      <c r="BU62" s="1065"/>
      <c r="BV62" s="1065"/>
      <c r="BW62" s="1066"/>
      <c r="BX62" s="930"/>
      <c r="BY62" s="923"/>
      <c r="BZ62" s="923"/>
      <c r="CA62" s="927"/>
      <c r="CB62" s="907">
        <v>184</v>
      </c>
      <c r="CC62" s="923">
        <v>179</v>
      </c>
      <c r="CD62" s="923">
        <v>178</v>
      </c>
      <c r="CE62" s="929">
        <v>176</v>
      </c>
      <c r="CF62" s="948">
        <v>170</v>
      </c>
      <c r="CG62" s="935">
        <v>147</v>
      </c>
      <c r="CH62" s="935">
        <v>177</v>
      </c>
      <c r="CI62" s="937">
        <v>167</v>
      </c>
      <c r="CJ62" s="907">
        <v>156</v>
      </c>
      <c r="CK62" s="923">
        <v>197</v>
      </c>
      <c r="CL62" s="923">
        <v>159</v>
      </c>
      <c r="CM62" s="929">
        <v>183</v>
      </c>
      <c r="CN62" s="907"/>
      <c r="CO62" s="923"/>
      <c r="CP62" s="923"/>
      <c r="CQ62" s="929"/>
      <c r="CR62" s="907"/>
      <c r="CS62" s="923"/>
      <c r="CT62" s="923"/>
      <c r="CU62" s="927"/>
      <c r="CV62" s="907"/>
      <c r="CW62" s="923"/>
      <c r="CX62" s="923"/>
      <c r="CY62" s="929"/>
      <c r="CZ62" s="938"/>
      <c r="DA62" s="939"/>
      <c r="DB62" s="939"/>
      <c r="DC62" s="940"/>
      <c r="DD62" s="907"/>
      <c r="DE62" s="923"/>
      <c r="DF62" s="923"/>
      <c r="DG62" s="927"/>
      <c r="DH62" s="907"/>
      <c r="DI62" s="923"/>
      <c r="DJ62" s="923"/>
      <c r="DK62" s="927"/>
      <c r="DL62" s="948"/>
      <c r="DM62" s="935"/>
      <c r="DN62" s="935"/>
      <c r="DO62" s="936"/>
      <c r="DP62" s="948"/>
      <c r="DQ62" s="935"/>
      <c r="DR62" s="935"/>
      <c r="DS62" s="936"/>
      <c r="DT62" s="938"/>
      <c r="DU62" s="939"/>
      <c r="DV62" s="939"/>
      <c r="DW62" s="942"/>
      <c r="DX62" s="907"/>
      <c r="DY62" s="923"/>
      <c r="DZ62" s="923"/>
      <c r="EA62" s="927"/>
      <c r="EB62" s="907"/>
      <c r="EC62" s="923"/>
      <c r="ED62" s="923"/>
      <c r="EE62" s="927"/>
      <c r="EF62" s="907"/>
      <c r="EG62" s="923"/>
      <c r="EH62" s="923"/>
      <c r="EI62" s="927"/>
      <c r="EJ62" s="922"/>
      <c r="EK62" s="923"/>
      <c r="EL62" s="923"/>
      <c r="EM62" s="924"/>
      <c r="EN62" s="943"/>
      <c r="EO62" s="935"/>
      <c r="EP62" s="935"/>
      <c r="EQ62" s="937"/>
      <c r="ER62" s="922"/>
      <c r="ES62" s="923"/>
      <c r="ET62" s="923"/>
      <c r="EU62" s="927"/>
      <c r="EV62" s="922"/>
      <c r="EW62" s="923"/>
      <c r="EX62" s="923"/>
      <c r="EY62" s="924"/>
    </row>
    <row r="63" spans="1:155" ht="15">
      <c r="A63" s="915">
        <v>60</v>
      </c>
      <c r="B63" s="916">
        <v>0</v>
      </c>
      <c r="C63" s="916">
        <v>0</v>
      </c>
      <c r="D63" s="917">
        <f t="shared" si="3"/>
        <v>27.16666666666667</v>
      </c>
      <c r="E63" s="48">
        <f t="shared" si="4"/>
        <v>27</v>
      </c>
      <c r="F63" s="784" t="s">
        <v>334</v>
      </c>
      <c r="G63" s="884">
        <f>AVERAGE(J63:EY63)</f>
        <v>145.66666666666666</v>
      </c>
      <c r="H63" s="884">
        <f t="shared" si="5"/>
        <v>172.83333333333331</v>
      </c>
      <c r="I63" s="35">
        <f>COUNT(J63:EY63)*1</f>
        <v>3</v>
      </c>
      <c r="J63" s="918"/>
      <c r="K63" s="919"/>
      <c r="L63" s="919"/>
      <c r="M63" s="920"/>
      <c r="N63" s="918"/>
      <c r="O63" s="919"/>
      <c r="P63" s="919"/>
      <c r="Q63" s="920"/>
      <c r="R63" s="918"/>
      <c r="S63" s="919"/>
      <c r="T63" s="919"/>
      <c r="U63" s="968"/>
      <c r="V63" s="907"/>
      <c r="W63" s="908"/>
      <c r="X63" s="908"/>
      <c r="Y63" s="910"/>
      <c r="Z63" s="907"/>
      <c r="AA63" s="908"/>
      <c r="AB63" s="908"/>
      <c r="AC63" s="910"/>
      <c r="AD63" s="907"/>
      <c r="AE63" s="908"/>
      <c r="AF63" s="910"/>
      <c r="AG63" s="907">
        <v>138</v>
      </c>
      <c r="AH63" s="908">
        <v>152</v>
      </c>
      <c r="AI63" s="910">
        <v>147</v>
      </c>
      <c r="AJ63" s="907"/>
      <c r="AK63" s="908"/>
      <c r="AL63" s="908"/>
      <c r="AM63" s="1016"/>
      <c r="AN63" s="907"/>
      <c r="AO63" s="908"/>
      <c r="AP63" s="908"/>
      <c r="AQ63" s="912"/>
      <c r="AR63" s="907"/>
      <c r="AS63" s="908"/>
      <c r="AT63" s="908"/>
      <c r="AU63" s="910"/>
      <c r="AV63" s="907"/>
      <c r="AW63" s="908"/>
      <c r="AX63" s="908"/>
      <c r="AY63" s="910"/>
      <c r="AZ63" s="907"/>
      <c r="BA63" s="908"/>
      <c r="BB63" s="912"/>
      <c r="BC63" s="977"/>
      <c r="BD63" s="978"/>
      <c r="BE63" s="908"/>
      <c r="BF63" s="908"/>
      <c r="BG63" s="910"/>
      <c r="BH63" s="907"/>
      <c r="BI63" s="908"/>
      <c r="BJ63" s="908"/>
      <c r="BK63" s="910"/>
      <c r="BL63" s="907"/>
      <c r="BM63" s="908"/>
      <c r="BN63" s="908"/>
      <c r="BO63" s="910"/>
      <c r="BP63" s="907"/>
      <c r="BQ63" s="908"/>
      <c r="BR63" s="908"/>
      <c r="BS63" s="912"/>
      <c r="BT63" s="1067"/>
      <c r="BU63" s="1077"/>
      <c r="BV63" s="1077"/>
      <c r="BW63" s="1078"/>
      <c r="BX63" s="907"/>
      <c r="BY63" s="908"/>
      <c r="BZ63" s="908"/>
      <c r="CA63" s="912"/>
      <c r="CB63" s="907"/>
      <c r="CC63" s="908"/>
      <c r="CD63" s="908"/>
      <c r="CE63" s="910"/>
      <c r="CF63" s="948"/>
      <c r="CG63" s="950"/>
      <c r="CH63" s="950"/>
      <c r="CI63" s="955"/>
      <c r="CJ63" s="907"/>
      <c r="CK63" s="908"/>
      <c r="CL63" s="908"/>
      <c r="CM63" s="910"/>
      <c r="CN63" s="907"/>
      <c r="CO63" s="908"/>
      <c r="CP63" s="908"/>
      <c r="CQ63" s="910"/>
      <c r="CR63" s="907"/>
      <c r="CS63" s="908"/>
      <c r="CT63" s="908"/>
      <c r="CU63" s="912"/>
      <c r="CV63" s="907"/>
      <c r="CW63" s="908"/>
      <c r="CX63" s="908"/>
      <c r="CY63" s="910"/>
      <c r="CZ63" s="938"/>
      <c r="DA63" s="952"/>
      <c r="DB63" s="952"/>
      <c r="DC63" s="953"/>
      <c r="DD63" s="907"/>
      <c r="DE63" s="908"/>
      <c r="DF63" s="908"/>
      <c r="DG63" s="912"/>
      <c r="DH63" s="907"/>
      <c r="DI63" s="908"/>
      <c r="DJ63" s="908"/>
      <c r="DK63" s="912"/>
      <c r="DL63" s="948"/>
      <c r="DM63" s="950"/>
      <c r="DN63" s="950"/>
      <c r="DO63" s="989"/>
      <c r="DP63" s="948"/>
      <c r="DQ63" s="950"/>
      <c r="DR63" s="950"/>
      <c r="DS63" s="989"/>
      <c r="DT63" s="938"/>
      <c r="DU63" s="952"/>
      <c r="DV63" s="952"/>
      <c r="DW63" s="991"/>
      <c r="DX63" s="907"/>
      <c r="DY63" s="908"/>
      <c r="DZ63" s="908"/>
      <c r="EA63" s="912"/>
      <c r="EB63" s="907"/>
      <c r="EC63" s="908"/>
      <c r="ED63" s="908"/>
      <c r="EE63" s="912"/>
      <c r="EF63" s="907"/>
      <c r="EG63" s="908"/>
      <c r="EH63" s="908"/>
      <c r="EI63" s="912"/>
      <c r="EJ63" s="922"/>
      <c r="EK63" s="908"/>
      <c r="EL63" s="908"/>
      <c r="EM63" s="954"/>
      <c r="EN63" s="943"/>
      <c r="EO63" s="950"/>
      <c r="EP63" s="950"/>
      <c r="EQ63" s="955"/>
      <c r="ER63" s="922"/>
      <c r="ES63" s="908"/>
      <c r="ET63" s="908"/>
      <c r="EU63" s="912"/>
      <c r="EV63" s="922"/>
      <c r="EW63" s="908"/>
      <c r="EX63" s="908"/>
      <c r="EY63" s="954"/>
    </row>
    <row r="64" spans="1:155" ht="15">
      <c r="A64" s="880">
        <v>61</v>
      </c>
      <c r="B64" s="916">
        <v>0</v>
      </c>
      <c r="C64" s="916">
        <v>0</v>
      </c>
      <c r="D64" s="917">
        <f t="shared" si="3"/>
        <v>1.5</v>
      </c>
      <c r="E64" s="48">
        <f t="shared" si="4"/>
        <v>2</v>
      </c>
      <c r="F64" s="784" t="s">
        <v>236</v>
      </c>
      <c r="G64" s="884">
        <f>AVERAGE(J64:EY64)</f>
        <v>197</v>
      </c>
      <c r="H64" s="884">
        <f t="shared" si="5"/>
        <v>198.5</v>
      </c>
      <c r="I64" s="35">
        <f>COUNT(J64:EY64)*1</f>
        <v>4</v>
      </c>
      <c r="J64" s="918"/>
      <c r="K64" s="919"/>
      <c r="L64" s="919"/>
      <c r="M64" s="920"/>
      <c r="N64" s="918"/>
      <c r="O64" s="919"/>
      <c r="P64" s="919"/>
      <c r="Q64" s="920"/>
      <c r="R64" s="918"/>
      <c r="S64" s="919"/>
      <c r="T64" s="919"/>
      <c r="U64" s="921"/>
      <c r="V64" s="907"/>
      <c r="W64" s="908"/>
      <c r="X64" s="908"/>
      <c r="Y64" s="910"/>
      <c r="Z64" s="907"/>
      <c r="AA64" s="908"/>
      <c r="AB64" s="908"/>
      <c r="AC64" s="910"/>
      <c r="AD64" s="907"/>
      <c r="AE64" s="908"/>
      <c r="AF64" s="910"/>
      <c r="AG64" s="907"/>
      <c r="AH64" s="923"/>
      <c r="AI64" s="929"/>
      <c r="AJ64" s="907"/>
      <c r="AK64" s="908"/>
      <c r="AL64" s="908"/>
      <c r="AM64" s="1016"/>
      <c r="AN64" s="928"/>
      <c r="AO64" s="909"/>
      <c r="AP64" s="923"/>
      <c r="AQ64" s="927"/>
      <c r="AR64" s="928"/>
      <c r="AS64" s="923"/>
      <c r="AT64" s="923"/>
      <c r="AU64" s="929"/>
      <c r="AV64" s="930"/>
      <c r="AW64" s="931"/>
      <c r="AX64" s="923"/>
      <c r="AY64" s="929"/>
      <c r="AZ64" s="930"/>
      <c r="BA64" s="923"/>
      <c r="BB64" s="927"/>
      <c r="BC64" s="932"/>
      <c r="BD64" s="933"/>
      <c r="BE64" s="923"/>
      <c r="BF64" s="923"/>
      <c r="BG64" s="929"/>
      <c r="BH64" s="907"/>
      <c r="BI64" s="923"/>
      <c r="BJ64" s="923"/>
      <c r="BK64" s="929"/>
      <c r="BL64" s="930"/>
      <c r="BM64" s="923"/>
      <c r="BN64" s="923"/>
      <c r="BO64" s="929"/>
      <c r="BP64" s="930"/>
      <c r="BQ64" s="923"/>
      <c r="BR64" s="923"/>
      <c r="BS64" s="927"/>
      <c r="BT64" s="1064"/>
      <c r="BU64" s="1065"/>
      <c r="BV64" s="1065"/>
      <c r="BW64" s="1066"/>
      <c r="BX64" s="930"/>
      <c r="BY64" s="923"/>
      <c r="BZ64" s="923"/>
      <c r="CA64" s="927"/>
      <c r="CB64" s="930"/>
      <c r="CC64" s="923"/>
      <c r="CD64" s="923"/>
      <c r="CE64" s="929"/>
      <c r="CF64" s="934"/>
      <c r="CG64" s="935"/>
      <c r="CH64" s="935"/>
      <c r="CI64" s="937"/>
      <c r="CJ64" s="907">
        <v>172</v>
      </c>
      <c r="CK64" s="990">
        <v>216</v>
      </c>
      <c r="CL64" s="923">
        <v>205</v>
      </c>
      <c r="CM64" s="929">
        <v>195</v>
      </c>
      <c r="CN64" s="930"/>
      <c r="CO64" s="923"/>
      <c r="CP64" s="923"/>
      <c r="CQ64" s="929"/>
      <c r="CR64" s="930"/>
      <c r="CS64" s="923"/>
      <c r="CT64" s="923"/>
      <c r="CU64" s="927"/>
      <c r="CV64" s="930"/>
      <c r="CW64" s="923"/>
      <c r="CX64" s="923"/>
      <c r="CY64" s="929"/>
      <c r="CZ64" s="966"/>
      <c r="DA64" s="939"/>
      <c r="DB64" s="939"/>
      <c r="DC64" s="940"/>
      <c r="DD64" s="930"/>
      <c r="DE64" s="923"/>
      <c r="DF64" s="923"/>
      <c r="DG64" s="927"/>
      <c r="DH64" s="930"/>
      <c r="DI64" s="923"/>
      <c r="DJ64" s="923"/>
      <c r="DK64" s="927"/>
      <c r="DL64" s="934"/>
      <c r="DM64" s="935"/>
      <c r="DN64" s="935"/>
      <c r="DO64" s="936"/>
      <c r="DP64" s="934"/>
      <c r="DQ64" s="935"/>
      <c r="DR64" s="935"/>
      <c r="DS64" s="936"/>
      <c r="DT64" s="966"/>
      <c r="DU64" s="939"/>
      <c r="DV64" s="939"/>
      <c r="DW64" s="942"/>
      <c r="DX64" s="930"/>
      <c r="DY64" s="923"/>
      <c r="DZ64" s="923"/>
      <c r="EA64" s="927"/>
      <c r="EB64" s="930"/>
      <c r="EC64" s="923"/>
      <c r="ED64" s="923"/>
      <c r="EE64" s="927"/>
      <c r="EF64" s="930"/>
      <c r="EG64" s="923"/>
      <c r="EH64" s="923"/>
      <c r="EI64" s="927"/>
      <c r="EJ64" s="957"/>
      <c r="EK64" s="923"/>
      <c r="EL64" s="923"/>
      <c r="EM64" s="924"/>
      <c r="EN64" s="967"/>
      <c r="EO64" s="935"/>
      <c r="EP64" s="935"/>
      <c r="EQ64" s="937"/>
      <c r="ER64" s="957"/>
      <c r="ES64" s="923"/>
      <c r="ET64" s="923"/>
      <c r="EU64" s="927"/>
      <c r="EV64" s="957"/>
      <c r="EW64" s="923"/>
      <c r="EX64" s="923"/>
      <c r="EY64" s="924"/>
    </row>
    <row r="65" spans="1:155" ht="15">
      <c r="A65" s="915">
        <v>62</v>
      </c>
      <c r="B65" s="916">
        <v>24</v>
      </c>
      <c r="C65" s="916">
        <v>24</v>
      </c>
      <c r="D65" s="917">
        <f t="shared" si="3"/>
        <v>22</v>
      </c>
      <c r="E65" s="48">
        <f t="shared" si="4"/>
        <v>22</v>
      </c>
      <c r="F65" s="784" t="s">
        <v>266</v>
      </c>
      <c r="G65" s="884">
        <f>AVERAGE(J65:EY65)</f>
        <v>156</v>
      </c>
      <c r="H65" s="884">
        <f t="shared" si="5"/>
        <v>178</v>
      </c>
      <c r="I65" s="35">
        <f>COUNT(J65:EY65)*1</f>
        <v>4</v>
      </c>
      <c r="J65" s="918"/>
      <c r="K65" s="919"/>
      <c r="L65" s="919"/>
      <c r="M65" s="920"/>
      <c r="N65" s="918"/>
      <c r="O65" s="919"/>
      <c r="P65" s="919"/>
      <c r="Q65" s="920"/>
      <c r="R65" s="918"/>
      <c r="S65" s="919"/>
      <c r="T65" s="919"/>
      <c r="U65" s="921"/>
      <c r="V65" s="907"/>
      <c r="W65" s="908"/>
      <c r="X65" s="908"/>
      <c r="Y65" s="910"/>
      <c r="Z65" s="907"/>
      <c r="AA65" s="908"/>
      <c r="AB65" s="908"/>
      <c r="AC65" s="910"/>
      <c r="AD65" s="907"/>
      <c r="AE65" s="908"/>
      <c r="AF65" s="910"/>
      <c r="AG65" s="907"/>
      <c r="AH65" s="923"/>
      <c r="AI65" s="929"/>
      <c r="AJ65" s="907"/>
      <c r="AK65" s="908"/>
      <c r="AL65" s="908"/>
      <c r="AM65" s="1016"/>
      <c r="AN65" s="928"/>
      <c r="AO65" s="909"/>
      <c r="AP65" s="923"/>
      <c r="AQ65" s="927"/>
      <c r="AR65" s="928"/>
      <c r="AS65" s="923"/>
      <c r="AT65" s="923"/>
      <c r="AU65" s="929"/>
      <c r="AV65" s="930"/>
      <c r="AW65" s="931"/>
      <c r="AX65" s="923"/>
      <c r="AY65" s="929"/>
      <c r="AZ65" s="930"/>
      <c r="BA65" s="923"/>
      <c r="BB65" s="927"/>
      <c r="BC65" s="932"/>
      <c r="BD65" s="933"/>
      <c r="BE65" s="923"/>
      <c r="BF65" s="923"/>
      <c r="BG65" s="929"/>
      <c r="BH65" s="907"/>
      <c r="BI65" s="923"/>
      <c r="BJ65" s="923"/>
      <c r="BK65" s="929"/>
      <c r="BL65" s="930"/>
      <c r="BM65" s="923"/>
      <c r="BN65" s="923"/>
      <c r="BO65" s="929"/>
      <c r="BP65" s="930"/>
      <c r="BQ65" s="923"/>
      <c r="BR65" s="923"/>
      <c r="BS65" s="927"/>
      <c r="BT65" s="1064"/>
      <c r="BU65" s="1065"/>
      <c r="BV65" s="1065"/>
      <c r="BW65" s="1066"/>
      <c r="BX65" s="930"/>
      <c r="BY65" s="923"/>
      <c r="BZ65" s="923"/>
      <c r="CA65" s="927"/>
      <c r="CB65" s="930"/>
      <c r="CC65" s="923"/>
      <c r="CD65" s="923"/>
      <c r="CE65" s="929"/>
      <c r="CF65" s="934"/>
      <c r="CG65" s="935"/>
      <c r="CH65" s="935"/>
      <c r="CI65" s="937"/>
      <c r="CJ65" s="930"/>
      <c r="CK65" s="923"/>
      <c r="CL65" s="923"/>
      <c r="CM65" s="929"/>
      <c r="CN65" s="930"/>
      <c r="CO65" s="923"/>
      <c r="CP65" s="923"/>
      <c r="CQ65" s="929"/>
      <c r="CR65" s="930"/>
      <c r="CS65" s="923"/>
      <c r="CT65" s="923"/>
      <c r="CU65" s="927"/>
      <c r="CV65" s="930"/>
      <c r="CW65" s="923"/>
      <c r="CX65" s="923"/>
      <c r="CY65" s="929"/>
      <c r="CZ65" s="938"/>
      <c r="DA65" s="939"/>
      <c r="DB65" s="939"/>
      <c r="DC65" s="940"/>
      <c r="DD65" s="907"/>
      <c r="DE65" s="923"/>
      <c r="DF65" s="923"/>
      <c r="DG65" s="927"/>
      <c r="DH65" s="930"/>
      <c r="DI65" s="923"/>
      <c r="DJ65" s="923"/>
      <c r="DK65" s="927"/>
      <c r="DL65" s="934"/>
      <c r="DM65" s="935"/>
      <c r="DN65" s="935"/>
      <c r="DO65" s="936"/>
      <c r="DP65" s="934"/>
      <c r="DQ65" s="935"/>
      <c r="DR65" s="935"/>
      <c r="DS65" s="936"/>
      <c r="DT65" s="938"/>
      <c r="DU65" s="941"/>
      <c r="DV65" s="939"/>
      <c r="DW65" s="942"/>
      <c r="DX65" s="907"/>
      <c r="DY65" s="909"/>
      <c r="DZ65" s="923"/>
      <c r="EA65" s="927"/>
      <c r="EB65" s="907"/>
      <c r="EC65" s="909"/>
      <c r="ED65" s="923"/>
      <c r="EE65" s="927"/>
      <c r="EF65" s="907"/>
      <c r="EG65" s="909"/>
      <c r="EH65" s="923"/>
      <c r="EI65" s="927"/>
      <c r="EJ65" s="988">
        <v>162</v>
      </c>
      <c r="EK65" s="970">
        <v>154</v>
      </c>
      <c r="EL65" s="970">
        <v>156</v>
      </c>
      <c r="EM65" s="996">
        <v>152</v>
      </c>
      <c r="EN65" s="943"/>
      <c r="EO65" s="949"/>
      <c r="EP65" s="935"/>
      <c r="EQ65" s="937"/>
      <c r="ER65" s="922"/>
      <c r="ES65" s="909"/>
      <c r="ET65" s="923"/>
      <c r="EU65" s="927"/>
      <c r="EV65" s="922"/>
      <c r="EW65" s="990"/>
      <c r="EX65" s="923"/>
      <c r="EY65" s="924"/>
    </row>
    <row r="66" spans="1:155" ht="15">
      <c r="A66" s="915">
        <v>63</v>
      </c>
      <c r="B66" s="916">
        <v>18</v>
      </c>
      <c r="C66" s="916">
        <v>26</v>
      </c>
      <c r="D66" s="917">
        <f t="shared" si="3"/>
        <v>16.375</v>
      </c>
      <c r="E66" s="48">
        <f t="shared" si="4"/>
        <v>16</v>
      </c>
      <c r="F66" s="784" t="s">
        <v>242</v>
      </c>
      <c r="G66" s="884">
        <f>AVERAGE(J66:EY66)</f>
        <v>167.25</v>
      </c>
      <c r="H66" s="884">
        <f t="shared" si="5"/>
        <v>183.625</v>
      </c>
      <c r="I66" s="35">
        <f>COUNT(J66:EY66)*1</f>
        <v>8</v>
      </c>
      <c r="J66" s="918"/>
      <c r="K66" s="919"/>
      <c r="L66" s="919"/>
      <c r="M66" s="920"/>
      <c r="N66" s="918"/>
      <c r="O66" s="919"/>
      <c r="P66" s="919"/>
      <c r="Q66" s="920"/>
      <c r="R66" s="918"/>
      <c r="S66" s="919"/>
      <c r="T66" s="919"/>
      <c r="U66" s="921"/>
      <c r="V66" s="907"/>
      <c r="W66" s="908"/>
      <c r="X66" s="908"/>
      <c r="Y66" s="910"/>
      <c r="Z66" s="907"/>
      <c r="AA66" s="908"/>
      <c r="AB66" s="908"/>
      <c r="AC66" s="910"/>
      <c r="AD66" s="907"/>
      <c r="AE66" s="908"/>
      <c r="AF66" s="910"/>
      <c r="AG66" s="907"/>
      <c r="AH66" s="923"/>
      <c r="AI66" s="929"/>
      <c r="AJ66" s="907"/>
      <c r="AK66" s="908"/>
      <c r="AL66" s="908"/>
      <c r="AM66" s="1016"/>
      <c r="AN66" s="928"/>
      <c r="AO66" s="909"/>
      <c r="AP66" s="923"/>
      <c r="AQ66" s="927"/>
      <c r="AR66" s="928"/>
      <c r="AS66" s="923"/>
      <c r="AT66" s="923"/>
      <c r="AU66" s="929"/>
      <c r="AV66" s="930"/>
      <c r="AW66" s="931"/>
      <c r="AX66" s="923"/>
      <c r="AY66" s="929"/>
      <c r="AZ66" s="930"/>
      <c r="BA66" s="923"/>
      <c r="BB66" s="927"/>
      <c r="BC66" s="932"/>
      <c r="BD66" s="933"/>
      <c r="BE66" s="923"/>
      <c r="BF66" s="923"/>
      <c r="BG66" s="929"/>
      <c r="BH66" s="907"/>
      <c r="BI66" s="923"/>
      <c r="BJ66" s="923"/>
      <c r="BK66" s="929"/>
      <c r="BL66" s="930"/>
      <c r="BM66" s="923"/>
      <c r="BN66" s="923"/>
      <c r="BO66" s="929"/>
      <c r="BP66" s="930"/>
      <c r="BQ66" s="923"/>
      <c r="BR66" s="923"/>
      <c r="BS66" s="927"/>
      <c r="BT66" s="1064"/>
      <c r="BU66" s="1065"/>
      <c r="BV66" s="1065"/>
      <c r="BW66" s="1066"/>
      <c r="BX66" s="930"/>
      <c r="BY66" s="923"/>
      <c r="BZ66" s="923"/>
      <c r="CA66" s="927"/>
      <c r="CB66" s="930"/>
      <c r="CC66" s="923"/>
      <c r="CD66" s="923"/>
      <c r="CE66" s="929"/>
      <c r="CF66" s="934"/>
      <c r="CG66" s="935"/>
      <c r="CH66" s="935"/>
      <c r="CI66" s="937"/>
      <c r="CJ66" s="930"/>
      <c r="CK66" s="923"/>
      <c r="CL66" s="923"/>
      <c r="CM66" s="929"/>
      <c r="CN66" s="930"/>
      <c r="CO66" s="923"/>
      <c r="CP66" s="923"/>
      <c r="CQ66" s="929"/>
      <c r="CR66" s="930"/>
      <c r="CS66" s="923"/>
      <c r="CT66" s="923"/>
      <c r="CU66" s="927"/>
      <c r="CV66" s="930"/>
      <c r="CW66" s="923"/>
      <c r="CX66" s="923"/>
      <c r="CY66" s="929"/>
      <c r="CZ66" s="938"/>
      <c r="DA66" s="939"/>
      <c r="DB66" s="939"/>
      <c r="DC66" s="940"/>
      <c r="DD66" s="907"/>
      <c r="DE66" s="923"/>
      <c r="DF66" s="923"/>
      <c r="DG66" s="927"/>
      <c r="DH66" s="972">
        <v>170</v>
      </c>
      <c r="DI66" s="970">
        <v>202</v>
      </c>
      <c r="DJ66" s="970">
        <v>222</v>
      </c>
      <c r="DK66" s="974">
        <v>173</v>
      </c>
      <c r="DL66" s="948">
        <v>115</v>
      </c>
      <c r="DM66" s="935">
        <v>146</v>
      </c>
      <c r="DN66" s="935">
        <v>150</v>
      </c>
      <c r="DO66" s="936">
        <v>160</v>
      </c>
      <c r="DP66" s="934"/>
      <c r="DQ66" s="935"/>
      <c r="DR66" s="935"/>
      <c r="DS66" s="936"/>
      <c r="DT66" s="966"/>
      <c r="DU66" s="939"/>
      <c r="DV66" s="939"/>
      <c r="DW66" s="942"/>
      <c r="DX66" s="930"/>
      <c r="DY66" s="923"/>
      <c r="DZ66" s="923"/>
      <c r="EA66" s="927"/>
      <c r="EB66" s="930"/>
      <c r="EC66" s="923"/>
      <c r="ED66" s="923"/>
      <c r="EE66" s="927"/>
      <c r="EF66" s="930"/>
      <c r="EG66" s="923"/>
      <c r="EH66" s="923"/>
      <c r="EI66" s="927"/>
      <c r="EJ66" s="957"/>
      <c r="EK66" s="923"/>
      <c r="EL66" s="923"/>
      <c r="EM66" s="924"/>
      <c r="EN66" s="967"/>
      <c r="EO66" s="935"/>
      <c r="EP66" s="935"/>
      <c r="EQ66" s="937"/>
      <c r="ER66" s="957"/>
      <c r="ES66" s="923"/>
      <c r="ET66" s="923"/>
      <c r="EU66" s="927"/>
      <c r="EV66" s="957"/>
      <c r="EW66" s="923"/>
      <c r="EX66" s="923"/>
      <c r="EY66" s="924"/>
    </row>
    <row r="67" spans="1:155" ht="15">
      <c r="A67" s="880">
        <v>64</v>
      </c>
      <c r="B67" s="916">
        <v>7</v>
      </c>
      <c r="C67" s="916">
        <v>7</v>
      </c>
      <c r="D67" s="917">
        <f t="shared" si="3"/>
        <v>30</v>
      </c>
      <c r="E67" s="48">
        <f t="shared" si="4"/>
        <v>30</v>
      </c>
      <c r="F67" s="784" t="s">
        <v>82</v>
      </c>
      <c r="G67" s="884">
        <f>AVERAGE(J67:EY67)</f>
        <v>139.75</v>
      </c>
      <c r="H67" s="884">
        <f t="shared" si="5"/>
        <v>169.75</v>
      </c>
      <c r="I67" s="35">
        <f>COUNT(J67:EY67)*1</f>
        <v>4</v>
      </c>
      <c r="J67" s="918"/>
      <c r="K67" s="919"/>
      <c r="L67" s="919"/>
      <c r="M67" s="920"/>
      <c r="N67" s="918"/>
      <c r="O67" s="919"/>
      <c r="P67" s="919"/>
      <c r="Q67" s="920"/>
      <c r="R67" s="918"/>
      <c r="S67" s="919"/>
      <c r="T67" s="919"/>
      <c r="U67" s="921"/>
      <c r="V67" s="907"/>
      <c r="W67" s="908"/>
      <c r="X67" s="908"/>
      <c r="Y67" s="910"/>
      <c r="Z67" s="907"/>
      <c r="AA67" s="908"/>
      <c r="AB67" s="908"/>
      <c r="AC67" s="910"/>
      <c r="AD67" s="907"/>
      <c r="AE67" s="908"/>
      <c r="AF67" s="910"/>
      <c r="AG67" s="907"/>
      <c r="AH67" s="923"/>
      <c r="AI67" s="929"/>
      <c r="AJ67" s="907"/>
      <c r="AK67" s="908"/>
      <c r="AL67" s="908"/>
      <c r="AM67" s="1016"/>
      <c r="AN67" s="928"/>
      <c r="AO67" s="909"/>
      <c r="AP67" s="923"/>
      <c r="AQ67" s="927"/>
      <c r="AR67" s="928"/>
      <c r="AS67" s="923"/>
      <c r="AT67" s="923"/>
      <c r="AU67" s="929"/>
      <c r="AV67" s="930"/>
      <c r="AW67" s="931"/>
      <c r="AX67" s="923"/>
      <c r="AY67" s="929"/>
      <c r="AZ67" s="930"/>
      <c r="BA67" s="923"/>
      <c r="BB67" s="927"/>
      <c r="BC67" s="932"/>
      <c r="BD67" s="933"/>
      <c r="BE67" s="923"/>
      <c r="BF67" s="923"/>
      <c r="BG67" s="929"/>
      <c r="BH67" s="907"/>
      <c r="BI67" s="923"/>
      <c r="BJ67" s="923"/>
      <c r="BK67" s="929"/>
      <c r="BL67" s="930"/>
      <c r="BM67" s="923"/>
      <c r="BN67" s="923"/>
      <c r="BO67" s="929"/>
      <c r="BP67" s="930"/>
      <c r="BQ67" s="923"/>
      <c r="BR67" s="923"/>
      <c r="BS67" s="927"/>
      <c r="BT67" s="1064"/>
      <c r="BU67" s="1065"/>
      <c r="BV67" s="1065"/>
      <c r="BW67" s="1066"/>
      <c r="BX67" s="930"/>
      <c r="BY67" s="923"/>
      <c r="BZ67" s="923"/>
      <c r="CA67" s="927"/>
      <c r="CB67" s="930"/>
      <c r="CC67" s="923"/>
      <c r="CD67" s="923"/>
      <c r="CE67" s="929"/>
      <c r="CF67" s="934">
        <v>157</v>
      </c>
      <c r="CG67" s="950">
        <v>126</v>
      </c>
      <c r="CH67" s="935">
        <v>145</v>
      </c>
      <c r="CI67" s="937">
        <v>131</v>
      </c>
      <c r="CJ67" s="930"/>
      <c r="CK67" s="923"/>
      <c r="CL67" s="923"/>
      <c r="CM67" s="929"/>
      <c r="CN67" s="930"/>
      <c r="CO67" s="923"/>
      <c r="CP67" s="923"/>
      <c r="CQ67" s="929"/>
      <c r="CR67" s="930"/>
      <c r="CS67" s="923"/>
      <c r="CT67" s="923"/>
      <c r="CU67" s="927"/>
      <c r="CV67" s="930"/>
      <c r="CW67" s="923"/>
      <c r="CX67" s="923"/>
      <c r="CY67" s="929"/>
      <c r="CZ67" s="966"/>
      <c r="DA67" s="939"/>
      <c r="DB67" s="939"/>
      <c r="DC67" s="940"/>
      <c r="DD67" s="930"/>
      <c r="DE67" s="923"/>
      <c r="DF67" s="923"/>
      <c r="DG67" s="927"/>
      <c r="DH67" s="930"/>
      <c r="DI67" s="923"/>
      <c r="DJ67" s="923"/>
      <c r="DK67" s="927"/>
      <c r="DL67" s="934"/>
      <c r="DM67" s="935"/>
      <c r="DN67" s="935"/>
      <c r="DO67" s="936"/>
      <c r="DP67" s="934"/>
      <c r="DQ67" s="935"/>
      <c r="DR67" s="935"/>
      <c r="DS67" s="936"/>
      <c r="DT67" s="966"/>
      <c r="DU67" s="939"/>
      <c r="DV67" s="939"/>
      <c r="DW67" s="942"/>
      <c r="DX67" s="930"/>
      <c r="DY67" s="923"/>
      <c r="DZ67" s="923"/>
      <c r="EA67" s="927"/>
      <c r="EB67" s="885"/>
      <c r="EC67" s="889"/>
      <c r="ED67" s="889"/>
      <c r="EE67" s="891"/>
      <c r="EF67" s="930"/>
      <c r="EG67" s="923"/>
      <c r="EH67" s="923"/>
      <c r="EI67" s="927"/>
      <c r="EJ67" s="957"/>
      <c r="EK67" s="923"/>
      <c r="EL67" s="923"/>
      <c r="EM67" s="924"/>
      <c r="EN67" s="967"/>
      <c r="EO67" s="935"/>
      <c r="EP67" s="935"/>
      <c r="EQ67" s="937"/>
      <c r="ER67" s="957"/>
      <c r="ES67" s="923"/>
      <c r="ET67" s="923"/>
      <c r="EU67" s="927"/>
      <c r="EV67" s="957"/>
      <c r="EW67" s="923"/>
      <c r="EX67" s="923"/>
      <c r="EY67" s="924"/>
    </row>
    <row r="68" spans="1:155" ht="15">
      <c r="A68" s="915">
        <v>65</v>
      </c>
      <c r="B68" s="916">
        <v>23</v>
      </c>
      <c r="C68" s="916">
        <v>23</v>
      </c>
      <c r="D68" s="917">
        <f aca="true" t="shared" si="6" ref="D68:D100">IF(G68&lt;140,30,IF(G68&gt;=200,0,IF(G68&gt;=140,(200-G68)*0.5)))</f>
        <v>7.083333333333329</v>
      </c>
      <c r="E68" s="48">
        <f aca="true" t="shared" si="7" ref="E68:E99">ROUND(D68,0)</f>
        <v>7</v>
      </c>
      <c r="F68" s="73" t="s">
        <v>328</v>
      </c>
      <c r="G68" s="884">
        <f>AVERAGE(J68:EY68)</f>
        <v>185.83333333333334</v>
      </c>
      <c r="H68" s="884">
        <f aca="true" t="shared" si="8" ref="H68:H99">G68+D68</f>
        <v>192.91666666666669</v>
      </c>
      <c r="I68" s="35">
        <f>COUNT(J68:EY68)*1</f>
        <v>6</v>
      </c>
      <c r="J68" s="918">
        <v>179</v>
      </c>
      <c r="K68" s="919">
        <v>198</v>
      </c>
      <c r="L68" s="959"/>
      <c r="M68" s="920">
        <v>190</v>
      </c>
      <c r="N68" s="918"/>
      <c r="O68" s="919"/>
      <c r="P68" s="919"/>
      <c r="Q68" s="920"/>
      <c r="R68" s="918"/>
      <c r="S68" s="919"/>
      <c r="T68" s="919"/>
      <c r="U68" s="920"/>
      <c r="V68" s="928"/>
      <c r="W68" s="923"/>
      <c r="X68" s="923"/>
      <c r="Y68" s="929"/>
      <c r="Z68" s="928"/>
      <c r="AA68" s="923"/>
      <c r="AB68" s="923"/>
      <c r="AC68" s="929"/>
      <c r="AD68" s="928">
        <v>191</v>
      </c>
      <c r="AE68" s="923">
        <v>142</v>
      </c>
      <c r="AF68" s="929">
        <v>215</v>
      </c>
      <c r="AG68" s="928"/>
      <c r="AH68" s="923"/>
      <c r="AI68" s="929"/>
      <c r="AJ68" s="928"/>
      <c r="AK68" s="923"/>
      <c r="AL68" s="923"/>
      <c r="AM68" s="1017"/>
      <c r="AN68" s="928"/>
      <c r="AO68" s="923"/>
      <c r="AP68" s="923"/>
      <c r="AQ68" s="927"/>
      <c r="AR68" s="928"/>
      <c r="AS68" s="923"/>
      <c r="AT68" s="923"/>
      <c r="AU68" s="929"/>
      <c r="AV68" s="928"/>
      <c r="AW68" s="923"/>
      <c r="AX68" s="923"/>
      <c r="AY68" s="929"/>
      <c r="AZ68" s="928"/>
      <c r="BA68" s="923"/>
      <c r="BB68" s="927"/>
      <c r="BC68" s="932"/>
      <c r="BD68" s="947"/>
      <c r="BE68" s="923"/>
      <c r="BF68" s="923"/>
      <c r="BG68" s="929"/>
      <c r="BH68" s="928"/>
      <c r="BI68" s="923"/>
      <c r="BJ68" s="923"/>
      <c r="BK68" s="929"/>
      <c r="BL68" s="928"/>
      <c r="BM68" s="923"/>
      <c r="BN68" s="923"/>
      <c r="BO68" s="929"/>
      <c r="BP68" s="928"/>
      <c r="BQ68" s="923"/>
      <c r="BR68" s="923"/>
      <c r="BS68" s="927"/>
      <c r="BT68" s="1068"/>
      <c r="BU68" s="1065"/>
      <c r="BV68" s="1065"/>
      <c r="BW68" s="1066"/>
      <c r="BX68" s="928"/>
      <c r="BY68" s="923"/>
      <c r="BZ68" s="923"/>
      <c r="CA68" s="927"/>
      <c r="CB68" s="928"/>
      <c r="CC68" s="923"/>
      <c r="CD68" s="923"/>
      <c r="CE68" s="929"/>
      <c r="CF68" s="964"/>
      <c r="CG68" s="935"/>
      <c r="CH68" s="935"/>
      <c r="CI68" s="937"/>
      <c r="CJ68" s="928"/>
      <c r="CK68" s="923"/>
      <c r="CL68" s="923"/>
      <c r="CM68" s="929"/>
      <c r="CN68" s="928"/>
      <c r="CO68" s="923"/>
      <c r="CP68" s="923"/>
      <c r="CQ68" s="929"/>
      <c r="CR68" s="888"/>
      <c r="CS68" s="889"/>
      <c r="CT68" s="889"/>
      <c r="CU68" s="891"/>
      <c r="CV68" s="928"/>
      <c r="CW68" s="923"/>
      <c r="CX68" s="923"/>
      <c r="CY68" s="929"/>
      <c r="CZ68" s="997"/>
      <c r="DA68" s="939"/>
      <c r="DB68" s="939"/>
      <c r="DC68" s="940"/>
      <c r="DD68" s="928"/>
      <c r="DE68" s="923"/>
      <c r="DF68" s="923"/>
      <c r="DG68" s="927"/>
      <c r="DH68" s="928"/>
      <c r="DI68" s="923"/>
      <c r="DJ68" s="923"/>
      <c r="DK68" s="927"/>
      <c r="DL68" s="964"/>
      <c r="DM68" s="935"/>
      <c r="DN68" s="935"/>
      <c r="DO68" s="936"/>
      <c r="DP68" s="964"/>
      <c r="DQ68" s="935"/>
      <c r="DR68" s="935"/>
      <c r="DS68" s="936"/>
      <c r="DT68" s="997"/>
      <c r="DU68" s="939"/>
      <c r="DV68" s="939"/>
      <c r="DW68" s="942"/>
      <c r="DX68" s="928"/>
      <c r="DY68" s="923"/>
      <c r="DZ68" s="923"/>
      <c r="EA68" s="927"/>
      <c r="EB68" s="928"/>
      <c r="EC68" s="923"/>
      <c r="ED68" s="923"/>
      <c r="EE68" s="927"/>
      <c r="EF68" s="928"/>
      <c r="EG68" s="923"/>
      <c r="EH68" s="923"/>
      <c r="EI68" s="927"/>
      <c r="EJ68" s="926"/>
      <c r="EK68" s="923"/>
      <c r="EL68" s="923"/>
      <c r="EM68" s="924"/>
      <c r="EN68" s="965"/>
      <c r="EO68" s="935"/>
      <c r="EP68" s="935"/>
      <c r="EQ68" s="937"/>
      <c r="ER68" s="926"/>
      <c r="ES68" s="923"/>
      <c r="ET68" s="923"/>
      <c r="EU68" s="927"/>
      <c r="EV68" s="926"/>
      <c r="EW68" s="923"/>
      <c r="EX68" s="923"/>
      <c r="EY68" s="924"/>
    </row>
    <row r="69" spans="1:155" ht="15">
      <c r="A69" s="915">
        <v>66</v>
      </c>
      <c r="B69" s="916">
        <v>13</v>
      </c>
      <c r="C69" s="916">
        <v>13</v>
      </c>
      <c r="D69" s="917">
        <f t="shared" si="6"/>
        <v>30</v>
      </c>
      <c r="E69" s="48">
        <f t="shared" si="7"/>
        <v>30</v>
      </c>
      <c r="F69" s="784" t="s">
        <v>336</v>
      </c>
      <c r="G69" s="884">
        <f>AVERAGE(J69:EY69)</f>
        <v>135.25</v>
      </c>
      <c r="H69" s="884">
        <f t="shared" si="8"/>
        <v>165.25</v>
      </c>
      <c r="I69" s="35">
        <f>COUNT(J69:EY69)*1</f>
        <v>4</v>
      </c>
      <c r="J69" s="930"/>
      <c r="K69" s="909"/>
      <c r="L69" s="909"/>
      <c r="M69" s="921"/>
      <c r="N69" s="930"/>
      <c r="O69" s="909"/>
      <c r="P69" s="909"/>
      <c r="Q69" s="921"/>
      <c r="R69" s="930"/>
      <c r="S69" s="909"/>
      <c r="T69" s="909"/>
      <c r="U69" s="921"/>
      <c r="V69" s="928"/>
      <c r="W69" s="923"/>
      <c r="X69" s="923"/>
      <c r="Y69" s="929"/>
      <c r="Z69" s="928"/>
      <c r="AA69" s="923"/>
      <c r="AB69" s="923"/>
      <c r="AC69" s="929"/>
      <c r="AD69" s="928"/>
      <c r="AE69" s="923"/>
      <c r="AF69" s="929"/>
      <c r="AG69" s="928"/>
      <c r="AH69" s="923"/>
      <c r="AI69" s="929"/>
      <c r="AJ69" s="928"/>
      <c r="AK69" s="923"/>
      <c r="AL69" s="923"/>
      <c r="AM69" s="1017"/>
      <c r="AN69" s="928"/>
      <c r="AO69" s="923"/>
      <c r="AP69" s="923"/>
      <c r="AQ69" s="927"/>
      <c r="AR69" s="928"/>
      <c r="AS69" s="923"/>
      <c r="AT69" s="923"/>
      <c r="AU69" s="929"/>
      <c r="AV69" s="928"/>
      <c r="AW69" s="923"/>
      <c r="AX69" s="923"/>
      <c r="AY69" s="929"/>
      <c r="AZ69" s="972">
        <v>100</v>
      </c>
      <c r="BA69" s="970">
        <v>161</v>
      </c>
      <c r="BB69" s="974">
        <v>128</v>
      </c>
      <c r="BC69" s="1122">
        <v>152</v>
      </c>
      <c r="BD69" s="1117"/>
      <c r="BE69" s="970"/>
      <c r="BF69" s="970"/>
      <c r="BG69" s="971"/>
      <c r="BH69" s="972"/>
      <c r="BI69" s="970"/>
      <c r="BJ69" s="970"/>
      <c r="BK69" s="971"/>
      <c r="BL69" s="972"/>
      <c r="BM69" s="970"/>
      <c r="BN69" s="970"/>
      <c r="BO69" s="971"/>
      <c r="BP69" s="972"/>
      <c r="BQ69" s="970"/>
      <c r="BR69" s="970"/>
      <c r="BS69" s="974"/>
      <c r="BT69" s="1086"/>
      <c r="BU69" s="1087"/>
      <c r="BV69" s="1087"/>
      <c r="BW69" s="1093"/>
      <c r="BX69" s="972"/>
      <c r="BY69" s="970"/>
      <c r="BZ69" s="970"/>
      <c r="CA69" s="974"/>
      <c r="CB69" s="972"/>
      <c r="CC69" s="970"/>
      <c r="CD69" s="970"/>
      <c r="CE69" s="971"/>
      <c r="CF69" s="1074"/>
      <c r="CG69" s="1075"/>
      <c r="CH69" s="1075"/>
      <c r="CI69" s="1090"/>
      <c r="CJ69" s="972"/>
      <c r="CK69" s="970"/>
      <c r="CL69" s="970"/>
      <c r="CM69" s="971"/>
      <c r="CN69" s="972"/>
      <c r="CO69" s="970"/>
      <c r="CP69" s="970"/>
      <c r="CQ69" s="971"/>
      <c r="CR69" s="972"/>
      <c r="CS69" s="970"/>
      <c r="CT69" s="970"/>
      <c r="CU69" s="974"/>
      <c r="CV69" s="972"/>
      <c r="CW69" s="970"/>
      <c r="CX69" s="970"/>
      <c r="CY69" s="971"/>
      <c r="CZ69" s="1079"/>
      <c r="DA69" s="1080"/>
      <c r="DB69" s="1080"/>
      <c r="DC69" s="1081"/>
      <c r="DD69" s="972"/>
      <c r="DE69" s="970"/>
      <c r="DF69" s="970"/>
      <c r="DG69" s="974"/>
      <c r="DH69" s="972"/>
      <c r="DI69" s="970"/>
      <c r="DJ69" s="970"/>
      <c r="DK69" s="974"/>
      <c r="DL69" s="1074"/>
      <c r="DM69" s="1075"/>
      <c r="DN69" s="1075"/>
      <c r="DO69" s="1076"/>
      <c r="DP69" s="1074"/>
      <c r="DQ69" s="1075"/>
      <c r="DR69" s="1075"/>
      <c r="DS69" s="1076"/>
      <c r="DT69" s="1079"/>
      <c r="DU69" s="1080"/>
      <c r="DV69" s="1080"/>
      <c r="DW69" s="1225"/>
      <c r="DX69" s="972"/>
      <c r="DY69" s="970"/>
      <c r="DZ69" s="970"/>
      <c r="EA69" s="974"/>
      <c r="EB69" s="1094"/>
      <c r="EC69" s="1095"/>
      <c r="ED69" s="1095"/>
      <c r="EE69" s="1116"/>
      <c r="EF69" s="972"/>
      <c r="EG69" s="970"/>
      <c r="EH69" s="970"/>
      <c r="EI69" s="974"/>
      <c r="EJ69" s="988"/>
      <c r="EK69" s="970"/>
      <c r="EL69" s="970"/>
      <c r="EM69" s="996"/>
      <c r="EN69" s="1098"/>
      <c r="EO69" s="1075"/>
      <c r="EP69" s="1075"/>
      <c r="EQ69" s="1090"/>
      <c r="ER69" s="988"/>
      <c r="ES69" s="970"/>
      <c r="ET69" s="970"/>
      <c r="EU69" s="974"/>
      <c r="EV69" s="988"/>
      <c r="EW69" s="970"/>
      <c r="EX69" s="970"/>
      <c r="EY69" s="996"/>
    </row>
    <row r="70" spans="1:155" ht="15">
      <c r="A70" s="880">
        <v>67</v>
      </c>
      <c r="B70" s="916"/>
      <c r="C70" s="916">
        <v>2</v>
      </c>
      <c r="D70" s="917">
        <f t="shared" si="6"/>
        <v>6.25</v>
      </c>
      <c r="E70" s="48">
        <f t="shared" si="7"/>
        <v>6</v>
      </c>
      <c r="F70" s="784" t="s">
        <v>192</v>
      </c>
      <c r="G70" s="884">
        <f>AVERAGE(J70:EY70)</f>
        <v>187.5</v>
      </c>
      <c r="H70" s="884">
        <f t="shared" si="8"/>
        <v>193.75</v>
      </c>
      <c r="I70" s="35">
        <f>COUNT(J70:EY70)*1</f>
        <v>4</v>
      </c>
      <c r="J70" s="918"/>
      <c r="K70" s="919"/>
      <c r="L70" s="919"/>
      <c r="M70" s="920"/>
      <c r="N70" s="918"/>
      <c r="O70" s="919"/>
      <c r="P70" s="919"/>
      <c r="Q70" s="920"/>
      <c r="R70" s="918"/>
      <c r="S70" s="919"/>
      <c r="T70" s="919"/>
      <c r="U70" s="921"/>
      <c r="V70" s="907"/>
      <c r="W70" s="908"/>
      <c r="X70" s="908"/>
      <c r="Y70" s="910"/>
      <c r="Z70" s="907"/>
      <c r="AA70" s="908"/>
      <c r="AB70" s="908"/>
      <c r="AC70" s="910"/>
      <c r="AD70" s="907"/>
      <c r="AE70" s="908"/>
      <c r="AF70" s="910"/>
      <c r="AG70" s="907"/>
      <c r="AH70" s="923"/>
      <c r="AI70" s="929"/>
      <c r="AJ70" s="907"/>
      <c r="AK70" s="908"/>
      <c r="AL70" s="908"/>
      <c r="AM70" s="1016"/>
      <c r="AN70" s="928"/>
      <c r="AO70" s="909"/>
      <c r="AP70" s="923"/>
      <c r="AQ70" s="927"/>
      <c r="AR70" s="928"/>
      <c r="AS70" s="923"/>
      <c r="AT70" s="923"/>
      <c r="AU70" s="929"/>
      <c r="AV70" s="930"/>
      <c r="AW70" s="931"/>
      <c r="AX70" s="923"/>
      <c r="AY70" s="929"/>
      <c r="AZ70" s="930"/>
      <c r="BA70" s="923"/>
      <c r="BB70" s="927"/>
      <c r="BC70" s="932"/>
      <c r="BD70" s="933"/>
      <c r="BE70" s="923"/>
      <c r="BF70" s="923"/>
      <c r="BG70" s="929"/>
      <c r="BH70" s="907"/>
      <c r="BI70" s="923"/>
      <c r="BJ70" s="923"/>
      <c r="BK70" s="929"/>
      <c r="BL70" s="930"/>
      <c r="BM70" s="923"/>
      <c r="BN70" s="923"/>
      <c r="BO70" s="929"/>
      <c r="BP70" s="930"/>
      <c r="BQ70" s="923"/>
      <c r="BR70" s="923"/>
      <c r="BS70" s="927"/>
      <c r="BT70" s="1064"/>
      <c r="BU70" s="1065"/>
      <c r="BV70" s="1065"/>
      <c r="BW70" s="1066"/>
      <c r="BX70" s="930"/>
      <c r="BY70" s="923"/>
      <c r="BZ70" s="923"/>
      <c r="CA70" s="927"/>
      <c r="CB70" s="930"/>
      <c r="CC70" s="923"/>
      <c r="CD70" s="923"/>
      <c r="CE70" s="929"/>
      <c r="CF70" s="934"/>
      <c r="CG70" s="935"/>
      <c r="CH70" s="935"/>
      <c r="CI70" s="937"/>
      <c r="CJ70" s="930"/>
      <c r="CK70" s="923"/>
      <c r="CL70" s="923"/>
      <c r="CM70" s="929"/>
      <c r="CN70" s="930"/>
      <c r="CO70" s="923"/>
      <c r="CP70" s="923"/>
      <c r="CQ70" s="929"/>
      <c r="CR70" s="930"/>
      <c r="CS70" s="923"/>
      <c r="CT70" s="923"/>
      <c r="CU70" s="927"/>
      <c r="CV70" s="930"/>
      <c r="CW70" s="923"/>
      <c r="CX70" s="923"/>
      <c r="CY70" s="929"/>
      <c r="CZ70" s="938">
        <v>180</v>
      </c>
      <c r="DA70" s="939">
        <v>180</v>
      </c>
      <c r="DB70" s="939">
        <v>212</v>
      </c>
      <c r="DC70" s="940">
        <v>178</v>
      </c>
      <c r="DD70" s="930"/>
      <c r="DE70" s="923"/>
      <c r="DF70" s="923"/>
      <c r="DG70" s="927"/>
      <c r="DH70" s="930"/>
      <c r="DI70" s="923"/>
      <c r="DJ70" s="923"/>
      <c r="DK70" s="927"/>
      <c r="DL70" s="934"/>
      <c r="DM70" s="935"/>
      <c r="DN70" s="935"/>
      <c r="DO70" s="936"/>
      <c r="DP70" s="934"/>
      <c r="DQ70" s="935"/>
      <c r="DR70" s="935"/>
      <c r="DS70" s="936"/>
      <c r="DT70" s="966"/>
      <c r="DU70" s="939"/>
      <c r="DV70" s="939"/>
      <c r="DW70" s="942"/>
      <c r="DX70" s="930"/>
      <c r="DY70" s="923"/>
      <c r="DZ70" s="923"/>
      <c r="EA70" s="927"/>
      <c r="EB70" s="930"/>
      <c r="EC70" s="923"/>
      <c r="ED70" s="923"/>
      <c r="EE70" s="927"/>
      <c r="EF70" s="930"/>
      <c r="EG70" s="923"/>
      <c r="EH70" s="923"/>
      <c r="EI70" s="927"/>
      <c r="EJ70" s="957"/>
      <c r="EK70" s="923"/>
      <c r="EL70" s="923"/>
      <c r="EM70" s="924"/>
      <c r="EN70" s="967"/>
      <c r="EO70" s="935"/>
      <c r="EP70" s="935"/>
      <c r="EQ70" s="937"/>
      <c r="ER70" s="957"/>
      <c r="ES70" s="923"/>
      <c r="ET70" s="923"/>
      <c r="EU70" s="927"/>
      <c r="EV70" s="957"/>
      <c r="EW70" s="923"/>
      <c r="EX70" s="923"/>
      <c r="EY70" s="924"/>
    </row>
    <row r="71" spans="1:155" ht="15">
      <c r="A71" s="915">
        <v>68</v>
      </c>
      <c r="B71" s="916">
        <v>16</v>
      </c>
      <c r="C71" s="916">
        <v>16</v>
      </c>
      <c r="D71" s="917">
        <f t="shared" si="6"/>
        <v>15.25</v>
      </c>
      <c r="E71" s="48">
        <f t="shared" si="7"/>
        <v>15</v>
      </c>
      <c r="F71" s="73" t="s">
        <v>330</v>
      </c>
      <c r="G71" s="884">
        <f>AVERAGE(J71:EY71)</f>
        <v>169.5</v>
      </c>
      <c r="H71" s="884">
        <f t="shared" si="8"/>
        <v>184.75</v>
      </c>
      <c r="I71" s="35">
        <f>COUNT(J71:EY71)*1</f>
        <v>6</v>
      </c>
      <c r="J71" s="918"/>
      <c r="K71" s="919"/>
      <c r="L71" s="919"/>
      <c r="M71" s="920"/>
      <c r="N71" s="960"/>
      <c r="O71" s="919">
        <v>157</v>
      </c>
      <c r="P71" s="919">
        <v>149</v>
      </c>
      <c r="Q71" s="920">
        <v>213</v>
      </c>
      <c r="R71" s="918"/>
      <c r="S71" s="919"/>
      <c r="T71" s="919"/>
      <c r="U71" s="920"/>
      <c r="V71" s="928"/>
      <c r="W71" s="923"/>
      <c r="X71" s="980"/>
      <c r="Y71" s="929"/>
      <c r="Z71" s="928"/>
      <c r="AA71" s="923"/>
      <c r="AB71" s="923"/>
      <c r="AC71" s="929"/>
      <c r="AD71" s="928">
        <v>145</v>
      </c>
      <c r="AE71" s="923">
        <v>164</v>
      </c>
      <c r="AF71" s="929">
        <v>189</v>
      </c>
      <c r="AG71" s="928"/>
      <c r="AH71" s="923"/>
      <c r="AI71" s="929"/>
      <c r="AJ71" s="928"/>
      <c r="AK71" s="923"/>
      <c r="AL71" s="923"/>
      <c r="AM71" s="1017"/>
      <c r="AN71" s="928"/>
      <c r="AO71" s="923"/>
      <c r="AP71" s="923"/>
      <c r="AQ71" s="927"/>
      <c r="AR71" s="928"/>
      <c r="AS71" s="923"/>
      <c r="AT71" s="923"/>
      <c r="AU71" s="929"/>
      <c r="AV71" s="928"/>
      <c r="AW71" s="923"/>
      <c r="AX71" s="923"/>
      <c r="AY71" s="929"/>
      <c r="AZ71" s="928"/>
      <c r="BA71" s="923"/>
      <c r="BB71" s="927"/>
      <c r="BC71" s="932"/>
      <c r="BD71" s="947"/>
      <c r="BE71" s="923"/>
      <c r="BF71" s="923"/>
      <c r="BG71" s="929"/>
      <c r="BH71" s="928"/>
      <c r="BI71" s="923"/>
      <c r="BJ71" s="923"/>
      <c r="BK71" s="929"/>
      <c r="BL71" s="928"/>
      <c r="BM71" s="923"/>
      <c r="BN71" s="923"/>
      <c r="BO71" s="929"/>
      <c r="BP71" s="928"/>
      <c r="BQ71" s="923"/>
      <c r="BR71" s="923"/>
      <c r="BS71" s="927"/>
      <c r="BT71" s="1068"/>
      <c r="BU71" s="1065"/>
      <c r="BV71" s="1065"/>
      <c r="BW71" s="1066"/>
      <c r="BX71" s="928"/>
      <c r="BY71" s="923"/>
      <c r="BZ71" s="923"/>
      <c r="CA71" s="927"/>
      <c r="CB71" s="928"/>
      <c r="CC71" s="923"/>
      <c r="CD71" s="923"/>
      <c r="CE71" s="929"/>
      <c r="CF71" s="964"/>
      <c r="CG71" s="935"/>
      <c r="CH71" s="935"/>
      <c r="CI71" s="937"/>
      <c r="CJ71" s="928"/>
      <c r="CK71" s="923"/>
      <c r="CL71" s="923"/>
      <c r="CM71" s="929"/>
      <c r="CN71" s="928"/>
      <c r="CO71" s="923"/>
      <c r="CP71" s="923"/>
      <c r="CQ71" s="929"/>
      <c r="CR71" s="928"/>
      <c r="CS71" s="923"/>
      <c r="CT71" s="923"/>
      <c r="CU71" s="927"/>
      <c r="CV71" s="928"/>
      <c r="CW71" s="923"/>
      <c r="CX71" s="923"/>
      <c r="CY71" s="929"/>
      <c r="CZ71" s="997"/>
      <c r="DA71" s="939"/>
      <c r="DB71" s="939"/>
      <c r="DC71" s="940"/>
      <c r="DD71" s="928"/>
      <c r="DE71" s="923"/>
      <c r="DF71" s="923"/>
      <c r="DG71" s="927"/>
      <c r="DH71" s="928"/>
      <c r="DI71" s="923"/>
      <c r="DJ71" s="923"/>
      <c r="DK71" s="927"/>
      <c r="DL71" s="964"/>
      <c r="DM71" s="935"/>
      <c r="DN71" s="935"/>
      <c r="DO71" s="936"/>
      <c r="DP71" s="964"/>
      <c r="DQ71" s="935"/>
      <c r="DR71" s="935"/>
      <c r="DS71" s="936"/>
      <c r="DT71" s="997"/>
      <c r="DU71" s="939"/>
      <c r="DV71" s="939"/>
      <c r="DW71" s="942"/>
      <c r="DX71" s="928"/>
      <c r="DY71" s="923"/>
      <c r="DZ71" s="923"/>
      <c r="EA71" s="927"/>
      <c r="EB71" s="928"/>
      <c r="EC71" s="923"/>
      <c r="ED71" s="923"/>
      <c r="EE71" s="927"/>
      <c r="EF71" s="928"/>
      <c r="EG71" s="923"/>
      <c r="EH71" s="923"/>
      <c r="EI71" s="927"/>
      <c r="EJ71" s="926"/>
      <c r="EK71" s="923"/>
      <c r="EL71" s="923"/>
      <c r="EM71" s="924"/>
      <c r="EN71" s="965"/>
      <c r="EO71" s="935"/>
      <c r="EP71" s="935"/>
      <c r="EQ71" s="937"/>
      <c r="ER71" s="926"/>
      <c r="ES71" s="923"/>
      <c r="ET71" s="923"/>
      <c r="EU71" s="927"/>
      <c r="EV71" s="926"/>
      <c r="EW71" s="923"/>
      <c r="EX71" s="923"/>
      <c r="EY71" s="924"/>
    </row>
    <row r="72" spans="1:155" ht="15">
      <c r="A72" s="915">
        <v>69</v>
      </c>
      <c r="B72" s="916">
        <v>22</v>
      </c>
      <c r="C72" s="916">
        <v>22</v>
      </c>
      <c r="D72" s="917">
        <f t="shared" si="6"/>
        <v>0</v>
      </c>
      <c r="E72" s="48">
        <f t="shared" si="7"/>
        <v>0</v>
      </c>
      <c r="F72" s="73" t="s">
        <v>239</v>
      </c>
      <c r="G72" s="884">
        <f>AVERAGE(J72:EY72)</f>
        <v>206</v>
      </c>
      <c r="H72" s="884">
        <f t="shared" si="8"/>
        <v>206</v>
      </c>
      <c r="I72" s="35">
        <f>COUNT(J72:EY72)*1</f>
        <v>4</v>
      </c>
      <c r="J72" s="918"/>
      <c r="K72" s="919"/>
      <c r="L72" s="919"/>
      <c r="M72" s="920"/>
      <c r="N72" s="918"/>
      <c r="O72" s="919"/>
      <c r="P72" s="919"/>
      <c r="Q72" s="920"/>
      <c r="R72" s="918"/>
      <c r="S72" s="919"/>
      <c r="T72" s="919"/>
      <c r="U72" s="921"/>
      <c r="V72" s="907"/>
      <c r="W72" s="908"/>
      <c r="X72" s="908"/>
      <c r="Y72" s="910"/>
      <c r="Z72" s="907"/>
      <c r="AA72" s="908"/>
      <c r="AB72" s="908"/>
      <c r="AC72" s="910"/>
      <c r="AD72" s="907"/>
      <c r="AE72" s="908"/>
      <c r="AF72" s="910"/>
      <c r="AG72" s="907"/>
      <c r="AH72" s="923"/>
      <c r="AI72" s="929"/>
      <c r="AJ72" s="907"/>
      <c r="AK72" s="908"/>
      <c r="AL72" s="908"/>
      <c r="AM72" s="1016"/>
      <c r="AN72" s="928"/>
      <c r="AO72" s="909"/>
      <c r="AP72" s="923"/>
      <c r="AQ72" s="927"/>
      <c r="AR72" s="928"/>
      <c r="AS72" s="923"/>
      <c r="AT72" s="923"/>
      <c r="AU72" s="929"/>
      <c r="AV72" s="930"/>
      <c r="AW72" s="931"/>
      <c r="AX72" s="923"/>
      <c r="AY72" s="929"/>
      <c r="AZ72" s="930"/>
      <c r="BA72" s="923"/>
      <c r="BB72" s="927"/>
      <c r="BC72" s="932"/>
      <c r="BD72" s="933"/>
      <c r="BE72" s="923"/>
      <c r="BF72" s="923"/>
      <c r="BG72" s="929"/>
      <c r="BH72" s="907"/>
      <c r="BI72" s="923"/>
      <c r="BJ72" s="923"/>
      <c r="BK72" s="929"/>
      <c r="BL72" s="930"/>
      <c r="BM72" s="923"/>
      <c r="BN72" s="923"/>
      <c r="BO72" s="929"/>
      <c r="BP72" s="930"/>
      <c r="BQ72" s="923"/>
      <c r="BR72" s="923"/>
      <c r="BS72" s="927"/>
      <c r="BT72" s="1064"/>
      <c r="BU72" s="1065"/>
      <c r="BV72" s="1065"/>
      <c r="BW72" s="1066"/>
      <c r="BX72" s="930"/>
      <c r="BY72" s="923"/>
      <c r="BZ72" s="923"/>
      <c r="CA72" s="927"/>
      <c r="CB72" s="930"/>
      <c r="CC72" s="923"/>
      <c r="CD72" s="923"/>
      <c r="CE72" s="929"/>
      <c r="CF72" s="934"/>
      <c r="CG72" s="935"/>
      <c r="CH72" s="935"/>
      <c r="CI72" s="937"/>
      <c r="CJ72" s="930"/>
      <c r="CK72" s="923"/>
      <c r="CL72" s="923"/>
      <c r="CM72" s="929"/>
      <c r="CN72" s="930"/>
      <c r="CO72" s="923"/>
      <c r="CP72" s="923"/>
      <c r="CQ72" s="929"/>
      <c r="CR72" s="886"/>
      <c r="CS72" s="889"/>
      <c r="CT72" s="889"/>
      <c r="CU72" s="891"/>
      <c r="CV72" s="930"/>
      <c r="CW72" s="923"/>
      <c r="CX72" s="923"/>
      <c r="CY72" s="929"/>
      <c r="CZ72" s="938"/>
      <c r="DA72" s="939"/>
      <c r="DB72" s="939"/>
      <c r="DC72" s="940"/>
      <c r="DD72" s="907"/>
      <c r="DE72" s="923"/>
      <c r="DF72" s="923"/>
      <c r="DG72" s="927"/>
      <c r="DH72" s="930"/>
      <c r="DI72" s="923"/>
      <c r="DJ72" s="923"/>
      <c r="DK72" s="927"/>
      <c r="DL72" s="934"/>
      <c r="DM72" s="935"/>
      <c r="DN72" s="935"/>
      <c r="DO72" s="936"/>
      <c r="DP72" s="934"/>
      <c r="DQ72" s="935"/>
      <c r="DR72" s="935"/>
      <c r="DS72" s="936"/>
      <c r="DT72" s="938"/>
      <c r="DU72" s="941"/>
      <c r="DV72" s="939"/>
      <c r="DW72" s="942"/>
      <c r="DX72" s="907">
        <v>188</v>
      </c>
      <c r="DY72" s="923">
        <v>224</v>
      </c>
      <c r="DZ72" s="923">
        <v>196</v>
      </c>
      <c r="EA72" s="927">
        <v>216</v>
      </c>
      <c r="EB72" s="907"/>
      <c r="EC72" s="909"/>
      <c r="ED72" s="923"/>
      <c r="EE72" s="927"/>
      <c r="EF72" s="907"/>
      <c r="EG72" s="909"/>
      <c r="EH72" s="923"/>
      <c r="EI72" s="927"/>
      <c r="EJ72" s="922"/>
      <c r="EK72" s="909"/>
      <c r="EL72" s="923"/>
      <c r="EM72" s="924"/>
      <c r="EN72" s="943"/>
      <c r="EO72" s="949"/>
      <c r="EP72" s="935"/>
      <c r="EQ72" s="937"/>
      <c r="ER72" s="922"/>
      <c r="ES72" s="909"/>
      <c r="ET72" s="923"/>
      <c r="EU72" s="927"/>
      <c r="EV72" s="922"/>
      <c r="EW72" s="990"/>
      <c r="EX72" s="923"/>
      <c r="EY72" s="924"/>
    </row>
    <row r="73" spans="1:155" ht="15">
      <c r="A73" s="880">
        <v>70</v>
      </c>
      <c r="B73" s="916">
        <v>5</v>
      </c>
      <c r="C73" s="916">
        <v>5</v>
      </c>
      <c r="D73" s="917">
        <f t="shared" si="6"/>
        <v>8.9375</v>
      </c>
      <c r="E73" s="48">
        <f t="shared" si="7"/>
        <v>9</v>
      </c>
      <c r="F73" s="73" t="s">
        <v>159</v>
      </c>
      <c r="G73" s="884">
        <f>AVERAGE(J73:EY73)</f>
        <v>182.125</v>
      </c>
      <c r="H73" s="884">
        <f t="shared" si="8"/>
        <v>191.0625</v>
      </c>
      <c r="I73" s="35">
        <f>COUNT(J73:EY73)*1</f>
        <v>16</v>
      </c>
      <c r="J73" s="930"/>
      <c r="K73" s="909"/>
      <c r="L73" s="909"/>
      <c r="M73" s="921"/>
      <c r="N73" s="930"/>
      <c r="O73" s="909"/>
      <c r="P73" s="909"/>
      <c r="Q73" s="921"/>
      <c r="R73" s="930"/>
      <c r="S73" s="909"/>
      <c r="T73" s="909"/>
      <c r="U73" s="921"/>
      <c r="V73" s="928"/>
      <c r="W73" s="923"/>
      <c r="X73" s="923"/>
      <c r="Y73" s="929"/>
      <c r="Z73" s="928"/>
      <c r="AA73" s="923"/>
      <c r="AB73" s="923"/>
      <c r="AC73" s="929"/>
      <c r="AD73" s="928"/>
      <c r="AE73" s="923"/>
      <c r="AF73" s="929"/>
      <c r="AG73" s="928"/>
      <c r="AH73" s="923"/>
      <c r="AI73" s="929"/>
      <c r="AJ73" s="928"/>
      <c r="AK73" s="923"/>
      <c r="AL73" s="923"/>
      <c r="AM73" s="1017"/>
      <c r="AN73" s="930">
        <v>202</v>
      </c>
      <c r="AO73" s="923">
        <v>214</v>
      </c>
      <c r="AP73" s="908">
        <v>160</v>
      </c>
      <c r="AQ73" s="912">
        <v>180</v>
      </c>
      <c r="AR73" s="907">
        <v>158</v>
      </c>
      <c r="AS73" s="908">
        <v>204</v>
      </c>
      <c r="AT73" s="908">
        <v>205</v>
      </c>
      <c r="AU73" s="910">
        <v>217</v>
      </c>
      <c r="AV73" s="930">
        <v>183</v>
      </c>
      <c r="AW73" s="909">
        <v>136</v>
      </c>
      <c r="AX73" s="909">
        <v>192</v>
      </c>
      <c r="AY73" s="1070">
        <v>214</v>
      </c>
      <c r="AZ73" s="930"/>
      <c r="BA73" s="909"/>
      <c r="BB73" s="976"/>
      <c r="BC73" s="1020"/>
      <c r="BD73" s="978">
        <v>222</v>
      </c>
      <c r="BE73" s="908">
        <v>125</v>
      </c>
      <c r="BF73" s="908">
        <v>148</v>
      </c>
      <c r="BG73" s="910">
        <v>154</v>
      </c>
      <c r="BH73" s="930"/>
      <c r="BI73" s="909"/>
      <c r="BJ73" s="909"/>
      <c r="BK73" s="921"/>
      <c r="BL73" s="930"/>
      <c r="BM73" s="909"/>
      <c r="BN73" s="909"/>
      <c r="BO73" s="921"/>
      <c r="BP73" s="930"/>
      <c r="BQ73" s="909"/>
      <c r="BR73" s="909"/>
      <c r="BS73" s="976"/>
      <c r="BT73" s="1064"/>
      <c r="BU73" s="1071"/>
      <c r="BV73" s="1071"/>
      <c r="BW73" s="1072"/>
      <c r="BX73" s="930"/>
      <c r="BY73" s="909"/>
      <c r="BZ73" s="909"/>
      <c r="CA73" s="976"/>
      <c r="CB73" s="930"/>
      <c r="CC73" s="909"/>
      <c r="CD73" s="909"/>
      <c r="CE73" s="921"/>
      <c r="CF73" s="934"/>
      <c r="CG73" s="949"/>
      <c r="CH73" s="949"/>
      <c r="CI73" s="1007"/>
      <c r="CJ73" s="930"/>
      <c r="CK73" s="909"/>
      <c r="CL73" s="909"/>
      <c r="CM73" s="921"/>
      <c r="CN73" s="930"/>
      <c r="CO73" s="909"/>
      <c r="CP73" s="909"/>
      <c r="CQ73" s="921"/>
      <c r="CR73" s="930"/>
      <c r="CS73" s="909"/>
      <c r="CT73" s="909"/>
      <c r="CU73" s="976"/>
      <c r="CV73" s="930"/>
      <c r="CW73" s="909"/>
      <c r="CX73" s="909"/>
      <c r="CY73" s="921"/>
      <c r="CZ73" s="966"/>
      <c r="DA73" s="941"/>
      <c r="DB73" s="941"/>
      <c r="DC73" s="1005"/>
      <c r="DD73" s="930"/>
      <c r="DE73" s="909"/>
      <c r="DF73" s="909"/>
      <c r="DG73" s="976"/>
      <c r="DH73" s="930"/>
      <c r="DI73" s="909"/>
      <c r="DJ73" s="909"/>
      <c r="DK73" s="976"/>
      <c r="DL73" s="934"/>
      <c r="DM73" s="949"/>
      <c r="DN73" s="949"/>
      <c r="DO73" s="981"/>
      <c r="DP73" s="934"/>
      <c r="DQ73" s="949"/>
      <c r="DR73" s="949"/>
      <c r="DS73" s="981"/>
      <c r="DT73" s="966"/>
      <c r="DU73" s="941"/>
      <c r="DV73" s="941"/>
      <c r="DW73" s="1008"/>
      <c r="DX73" s="930"/>
      <c r="DY73" s="909"/>
      <c r="DZ73" s="909"/>
      <c r="EA73" s="976"/>
      <c r="EB73" s="930"/>
      <c r="EC73" s="909"/>
      <c r="ED73" s="909"/>
      <c r="EE73" s="976"/>
      <c r="EF73" s="930"/>
      <c r="EG73" s="909"/>
      <c r="EH73" s="909"/>
      <c r="EI73" s="976"/>
      <c r="EJ73" s="957"/>
      <c r="EK73" s="909"/>
      <c r="EL73" s="909"/>
      <c r="EM73" s="1009"/>
      <c r="EN73" s="967"/>
      <c r="EO73" s="949"/>
      <c r="EP73" s="949"/>
      <c r="EQ73" s="1007"/>
      <c r="ER73" s="957"/>
      <c r="ES73" s="909"/>
      <c r="ET73" s="909"/>
      <c r="EU73" s="976"/>
      <c r="EV73" s="957"/>
      <c r="EW73" s="909"/>
      <c r="EX73" s="909"/>
      <c r="EY73" s="1009"/>
    </row>
    <row r="74" spans="1:155" ht="15">
      <c r="A74" s="915">
        <v>71</v>
      </c>
      <c r="B74" s="916"/>
      <c r="C74" s="916">
        <v>21</v>
      </c>
      <c r="D74" s="917">
        <f t="shared" si="6"/>
        <v>5.333333333333329</v>
      </c>
      <c r="E74" s="48">
        <f t="shared" si="7"/>
        <v>5</v>
      </c>
      <c r="F74" s="73" t="s">
        <v>327</v>
      </c>
      <c r="G74" s="884">
        <f>AVERAGE(J74:EY74)</f>
        <v>189.33333333333334</v>
      </c>
      <c r="H74" s="884">
        <f t="shared" si="8"/>
        <v>194.66666666666669</v>
      </c>
      <c r="I74" s="35">
        <f>COUNT(J74:EY74)*1</f>
        <v>3</v>
      </c>
      <c r="J74" s="918"/>
      <c r="K74" s="919"/>
      <c r="L74" s="919"/>
      <c r="M74" s="920"/>
      <c r="N74" s="918">
        <v>199</v>
      </c>
      <c r="O74" s="919">
        <v>189</v>
      </c>
      <c r="P74" s="919">
        <v>180</v>
      </c>
      <c r="Q74" s="968"/>
      <c r="R74" s="918"/>
      <c r="S74" s="919"/>
      <c r="T74" s="919"/>
      <c r="U74" s="920"/>
      <c r="V74" s="928"/>
      <c r="W74" s="923"/>
      <c r="X74" s="923"/>
      <c r="Y74" s="929"/>
      <c r="Z74" s="928"/>
      <c r="AA74" s="923"/>
      <c r="AB74" s="923"/>
      <c r="AC74" s="929"/>
      <c r="AD74" s="928"/>
      <c r="AE74" s="923"/>
      <c r="AF74" s="929"/>
      <c r="AG74" s="928"/>
      <c r="AH74" s="923"/>
      <c r="AI74" s="929"/>
      <c r="AJ74" s="928"/>
      <c r="AK74" s="923"/>
      <c r="AL74" s="923"/>
      <c r="AM74" s="1017"/>
      <c r="AN74" s="928"/>
      <c r="AO74" s="923"/>
      <c r="AP74" s="923"/>
      <c r="AQ74" s="927"/>
      <c r="AR74" s="928"/>
      <c r="AS74" s="923"/>
      <c r="AT74" s="923"/>
      <c r="AU74" s="929"/>
      <c r="AV74" s="928"/>
      <c r="AW74" s="923"/>
      <c r="AX74" s="923"/>
      <c r="AY74" s="929"/>
      <c r="AZ74" s="928"/>
      <c r="BA74" s="923"/>
      <c r="BB74" s="927"/>
      <c r="BC74" s="932"/>
      <c r="BD74" s="947"/>
      <c r="BE74" s="923"/>
      <c r="BF74" s="923"/>
      <c r="BG74" s="929"/>
      <c r="BH74" s="928"/>
      <c r="BI74" s="923"/>
      <c r="BJ74" s="923"/>
      <c r="BK74" s="929"/>
      <c r="BL74" s="928"/>
      <c r="BM74" s="923"/>
      <c r="BN74" s="923"/>
      <c r="BO74" s="929"/>
      <c r="BP74" s="928"/>
      <c r="BQ74" s="923"/>
      <c r="BR74" s="923"/>
      <c r="BS74" s="927"/>
      <c r="BT74" s="1068"/>
      <c r="BU74" s="1065"/>
      <c r="BV74" s="1065"/>
      <c r="BW74" s="1066"/>
      <c r="BX74" s="928"/>
      <c r="BY74" s="923"/>
      <c r="BZ74" s="923"/>
      <c r="CA74" s="927"/>
      <c r="CB74" s="928"/>
      <c r="CC74" s="923"/>
      <c r="CD74" s="923"/>
      <c r="CE74" s="929"/>
      <c r="CF74" s="964"/>
      <c r="CG74" s="935"/>
      <c r="CH74" s="935"/>
      <c r="CI74" s="937"/>
      <c r="CJ74" s="928"/>
      <c r="CK74" s="923"/>
      <c r="CL74" s="923"/>
      <c r="CM74" s="929"/>
      <c r="CN74" s="928"/>
      <c r="CO74" s="923"/>
      <c r="CP74" s="923"/>
      <c r="CQ74" s="929"/>
      <c r="CR74" s="889"/>
      <c r="CS74" s="889"/>
      <c r="CT74" s="889"/>
      <c r="CU74" s="891"/>
      <c r="CV74" s="928"/>
      <c r="CW74" s="923"/>
      <c r="CX74" s="923"/>
      <c r="CY74" s="929"/>
      <c r="CZ74" s="997"/>
      <c r="DA74" s="939"/>
      <c r="DB74" s="939"/>
      <c r="DC74" s="940"/>
      <c r="DD74" s="928"/>
      <c r="DE74" s="923"/>
      <c r="DF74" s="923"/>
      <c r="DG74" s="927"/>
      <c r="DH74" s="928"/>
      <c r="DI74" s="923"/>
      <c r="DJ74" s="923"/>
      <c r="DK74" s="927"/>
      <c r="DL74" s="964"/>
      <c r="DM74" s="935"/>
      <c r="DN74" s="935"/>
      <c r="DO74" s="936"/>
      <c r="DP74" s="964"/>
      <c r="DQ74" s="935"/>
      <c r="DR74" s="935"/>
      <c r="DS74" s="936"/>
      <c r="DT74" s="997"/>
      <c r="DU74" s="939"/>
      <c r="DV74" s="939"/>
      <c r="DW74" s="942"/>
      <c r="DX74" s="928"/>
      <c r="DY74" s="923"/>
      <c r="DZ74" s="923"/>
      <c r="EA74" s="927"/>
      <c r="EB74" s="888"/>
      <c r="EC74" s="889"/>
      <c r="ED74" s="889"/>
      <c r="EE74" s="891"/>
      <c r="EF74" s="928"/>
      <c r="EG74" s="923"/>
      <c r="EH74" s="923"/>
      <c r="EI74" s="927"/>
      <c r="EJ74" s="926"/>
      <c r="EK74" s="923"/>
      <c r="EL74" s="923"/>
      <c r="EM74" s="924"/>
      <c r="EN74" s="965"/>
      <c r="EO74" s="935"/>
      <c r="EP74" s="935"/>
      <c r="EQ74" s="937"/>
      <c r="ER74" s="926"/>
      <c r="ES74" s="923"/>
      <c r="ET74" s="923"/>
      <c r="EU74" s="927"/>
      <c r="EV74" s="926"/>
      <c r="EW74" s="923"/>
      <c r="EX74" s="923"/>
      <c r="EY74" s="924"/>
    </row>
    <row r="75" spans="1:155" ht="15">
      <c r="A75" s="915">
        <v>72</v>
      </c>
      <c r="B75" s="916">
        <v>29</v>
      </c>
      <c r="C75" s="916">
        <v>29</v>
      </c>
      <c r="D75" s="917">
        <f t="shared" si="6"/>
        <v>30</v>
      </c>
      <c r="E75" s="48">
        <f t="shared" si="7"/>
        <v>30</v>
      </c>
      <c r="F75" s="784" t="s">
        <v>337</v>
      </c>
      <c r="G75" s="884">
        <f>AVERAGE(J75:EY75)</f>
        <v>134.66666666666666</v>
      </c>
      <c r="H75" s="884">
        <f t="shared" si="8"/>
        <v>164.66666666666666</v>
      </c>
      <c r="I75" s="35">
        <f>COUNT(J75:EY75)*1</f>
        <v>6</v>
      </c>
      <c r="J75" s="918"/>
      <c r="K75" s="919"/>
      <c r="L75" s="919"/>
      <c r="M75" s="920"/>
      <c r="N75" s="918"/>
      <c r="O75" s="919"/>
      <c r="P75" s="919"/>
      <c r="Q75" s="920"/>
      <c r="R75" s="960"/>
      <c r="S75" s="919">
        <v>121</v>
      </c>
      <c r="T75" s="919">
        <v>140</v>
      </c>
      <c r="U75" s="920">
        <v>129</v>
      </c>
      <c r="V75" s="907"/>
      <c r="W75" s="908"/>
      <c r="X75" s="908"/>
      <c r="Y75" s="910"/>
      <c r="Z75" s="907">
        <v>120</v>
      </c>
      <c r="AA75" s="908">
        <v>160</v>
      </c>
      <c r="AB75" s="908">
        <v>138</v>
      </c>
      <c r="AC75" s="961"/>
      <c r="AD75" s="907"/>
      <c r="AE75" s="908"/>
      <c r="AF75" s="910"/>
      <c r="AG75" s="907"/>
      <c r="AH75" s="908"/>
      <c r="AI75" s="910"/>
      <c r="AJ75" s="907"/>
      <c r="AK75" s="908"/>
      <c r="AL75" s="908"/>
      <c r="AM75" s="1016"/>
      <c r="AN75" s="907"/>
      <c r="AO75" s="908"/>
      <c r="AP75" s="908"/>
      <c r="AQ75" s="912"/>
      <c r="AR75" s="907"/>
      <c r="AS75" s="908"/>
      <c r="AT75" s="908"/>
      <c r="AU75" s="910"/>
      <c r="AV75" s="907"/>
      <c r="AW75" s="908"/>
      <c r="AX75" s="908"/>
      <c r="AY75" s="910"/>
      <c r="AZ75" s="907"/>
      <c r="BA75" s="908"/>
      <c r="BB75" s="912"/>
      <c r="BC75" s="977"/>
      <c r="BD75" s="978"/>
      <c r="BE75" s="908"/>
      <c r="BF75" s="908"/>
      <c r="BG75" s="910"/>
      <c r="BH75" s="907"/>
      <c r="BI75" s="908"/>
      <c r="BJ75" s="908"/>
      <c r="BK75" s="910"/>
      <c r="BL75" s="907"/>
      <c r="BM75" s="908"/>
      <c r="BN75" s="908"/>
      <c r="BO75" s="910"/>
      <c r="BP75" s="907"/>
      <c r="BQ75" s="908"/>
      <c r="BR75" s="908"/>
      <c r="BS75" s="912"/>
      <c r="BT75" s="1067"/>
      <c r="BU75" s="1077"/>
      <c r="BV75" s="1077"/>
      <c r="BW75" s="1078"/>
      <c r="BX75" s="907"/>
      <c r="BY75" s="908"/>
      <c r="BZ75" s="908"/>
      <c r="CA75" s="912"/>
      <c r="CB75" s="907"/>
      <c r="CC75" s="908"/>
      <c r="CD75" s="908"/>
      <c r="CE75" s="910"/>
      <c r="CF75" s="948"/>
      <c r="CG75" s="950"/>
      <c r="CH75" s="950"/>
      <c r="CI75" s="955"/>
      <c r="CJ75" s="907"/>
      <c r="CK75" s="908"/>
      <c r="CL75" s="908"/>
      <c r="CM75" s="910"/>
      <c r="CN75" s="907"/>
      <c r="CO75" s="908"/>
      <c r="CP75" s="908"/>
      <c r="CQ75" s="910"/>
      <c r="CR75" s="907"/>
      <c r="CS75" s="908"/>
      <c r="CT75" s="908"/>
      <c r="CU75" s="912"/>
      <c r="CV75" s="907"/>
      <c r="CW75" s="908"/>
      <c r="CX75" s="908"/>
      <c r="CY75" s="910"/>
      <c r="CZ75" s="938"/>
      <c r="DA75" s="952"/>
      <c r="DB75" s="952"/>
      <c r="DC75" s="953"/>
      <c r="DD75" s="907"/>
      <c r="DE75" s="908"/>
      <c r="DF75" s="908"/>
      <c r="DG75" s="912"/>
      <c r="DH75" s="907"/>
      <c r="DI75" s="908"/>
      <c r="DJ75" s="908"/>
      <c r="DK75" s="912"/>
      <c r="DL75" s="948"/>
      <c r="DM75" s="950"/>
      <c r="DN75" s="950"/>
      <c r="DO75" s="989"/>
      <c r="DP75" s="948"/>
      <c r="DQ75" s="950"/>
      <c r="DR75" s="950"/>
      <c r="DS75" s="989"/>
      <c r="DT75" s="938"/>
      <c r="DU75" s="952"/>
      <c r="DV75" s="952"/>
      <c r="DW75" s="991"/>
      <c r="DX75" s="907"/>
      <c r="DY75" s="908"/>
      <c r="DZ75" s="908"/>
      <c r="EA75" s="912"/>
      <c r="EB75" s="907"/>
      <c r="EC75" s="908"/>
      <c r="ED75" s="908"/>
      <c r="EE75" s="912"/>
      <c r="EF75" s="907"/>
      <c r="EG75" s="908"/>
      <c r="EH75" s="908"/>
      <c r="EI75" s="912"/>
      <c r="EJ75" s="922"/>
      <c r="EK75" s="908"/>
      <c r="EL75" s="908"/>
      <c r="EM75" s="954"/>
      <c r="EN75" s="943"/>
      <c r="EO75" s="950"/>
      <c r="EP75" s="950"/>
      <c r="EQ75" s="955"/>
      <c r="ER75" s="922"/>
      <c r="ES75" s="908"/>
      <c r="ET75" s="908"/>
      <c r="EU75" s="912"/>
      <c r="EV75" s="922"/>
      <c r="EW75" s="908"/>
      <c r="EX75" s="908"/>
      <c r="EY75" s="954"/>
    </row>
    <row r="76" spans="1:155" ht="15">
      <c r="A76" s="880">
        <v>73</v>
      </c>
      <c r="B76" s="916">
        <v>7</v>
      </c>
      <c r="C76" s="916">
        <v>7</v>
      </c>
      <c r="D76" s="917">
        <f t="shared" si="6"/>
        <v>14.266666666666666</v>
      </c>
      <c r="E76" s="48">
        <f t="shared" si="7"/>
        <v>14</v>
      </c>
      <c r="F76" s="73" t="s">
        <v>329</v>
      </c>
      <c r="G76" s="884">
        <f>AVERAGE(J76:EY76)</f>
        <v>171.46666666666667</v>
      </c>
      <c r="H76" s="884">
        <f t="shared" si="8"/>
        <v>185.73333333333335</v>
      </c>
      <c r="I76" s="35">
        <f>COUNT(J76:EY76)*1</f>
        <v>15</v>
      </c>
      <c r="J76" s="918"/>
      <c r="K76" s="919"/>
      <c r="L76" s="919"/>
      <c r="M76" s="920"/>
      <c r="N76" s="960"/>
      <c r="O76" s="919">
        <v>166</v>
      </c>
      <c r="P76" s="919">
        <v>171</v>
      </c>
      <c r="Q76" s="920">
        <v>216</v>
      </c>
      <c r="R76" s="918">
        <v>167</v>
      </c>
      <c r="S76" s="919">
        <v>144</v>
      </c>
      <c r="T76" s="919">
        <v>152</v>
      </c>
      <c r="U76" s="968"/>
      <c r="V76" s="928">
        <v>170</v>
      </c>
      <c r="W76" s="923">
        <v>164</v>
      </c>
      <c r="X76" s="980"/>
      <c r="Y76" s="929">
        <v>169</v>
      </c>
      <c r="Z76" s="984"/>
      <c r="AA76" s="923">
        <v>174</v>
      </c>
      <c r="AB76" s="931">
        <v>200</v>
      </c>
      <c r="AC76" s="929">
        <v>137</v>
      </c>
      <c r="AD76" s="928">
        <v>216</v>
      </c>
      <c r="AE76" s="923">
        <v>148</v>
      </c>
      <c r="AF76" s="929">
        <v>178</v>
      </c>
      <c r="AG76" s="907"/>
      <c r="AH76" s="923"/>
      <c r="AI76" s="929"/>
      <c r="AJ76" s="907"/>
      <c r="AK76" s="923"/>
      <c r="AL76" s="923"/>
      <c r="AM76" s="1017"/>
      <c r="AN76" s="907"/>
      <c r="AO76" s="923"/>
      <c r="AP76" s="923"/>
      <c r="AQ76" s="927"/>
      <c r="AR76" s="907"/>
      <c r="AS76" s="923"/>
      <c r="AT76" s="923"/>
      <c r="AU76" s="929"/>
      <c r="AV76" s="907"/>
      <c r="AW76" s="923"/>
      <c r="AX76" s="923"/>
      <c r="AY76" s="929"/>
      <c r="AZ76" s="907"/>
      <c r="BA76" s="923"/>
      <c r="BB76" s="927"/>
      <c r="BC76" s="932"/>
      <c r="BD76" s="978"/>
      <c r="BE76" s="923"/>
      <c r="BF76" s="923"/>
      <c r="BG76" s="929"/>
      <c r="BH76" s="907"/>
      <c r="BI76" s="923"/>
      <c r="BJ76" s="923"/>
      <c r="BK76" s="929"/>
      <c r="BL76" s="907"/>
      <c r="BM76" s="923"/>
      <c r="BN76" s="923"/>
      <c r="BO76" s="929"/>
      <c r="BP76" s="907"/>
      <c r="BQ76" s="923"/>
      <c r="BR76" s="923"/>
      <c r="BS76" s="927"/>
      <c r="BT76" s="1067"/>
      <c r="BU76" s="1065"/>
      <c r="BV76" s="1065"/>
      <c r="BW76" s="1066"/>
      <c r="BX76" s="907"/>
      <c r="BY76" s="923"/>
      <c r="BZ76" s="923"/>
      <c r="CA76" s="927"/>
      <c r="CB76" s="907"/>
      <c r="CC76" s="923"/>
      <c r="CD76" s="923"/>
      <c r="CE76" s="929"/>
      <c r="CF76" s="948"/>
      <c r="CG76" s="935"/>
      <c r="CH76" s="935"/>
      <c r="CI76" s="937"/>
      <c r="CJ76" s="907"/>
      <c r="CK76" s="923"/>
      <c r="CL76" s="923"/>
      <c r="CM76" s="929"/>
      <c r="CN76" s="907"/>
      <c r="CO76" s="923"/>
      <c r="CP76" s="923"/>
      <c r="CQ76" s="929"/>
      <c r="CR76" s="908"/>
      <c r="CS76" s="923"/>
      <c r="CT76" s="923"/>
      <c r="CU76" s="927"/>
      <c r="CV76" s="907"/>
      <c r="CW76" s="923"/>
      <c r="CX76" s="923"/>
      <c r="CY76" s="929"/>
      <c r="CZ76" s="938"/>
      <c r="DA76" s="939"/>
      <c r="DB76" s="939"/>
      <c r="DC76" s="940"/>
      <c r="DD76" s="907"/>
      <c r="DE76" s="923"/>
      <c r="DF76" s="923"/>
      <c r="DG76" s="927"/>
      <c r="DH76" s="907"/>
      <c r="DI76" s="923"/>
      <c r="DJ76" s="923"/>
      <c r="DK76" s="927"/>
      <c r="DL76" s="948"/>
      <c r="DM76" s="935"/>
      <c r="DN76" s="935"/>
      <c r="DO76" s="936"/>
      <c r="DP76" s="948"/>
      <c r="DQ76" s="935"/>
      <c r="DR76" s="935"/>
      <c r="DS76" s="936"/>
      <c r="DT76" s="938"/>
      <c r="DU76" s="939"/>
      <c r="DV76" s="939"/>
      <c r="DW76" s="942"/>
      <c r="DX76" s="907"/>
      <c r="DY76" s="923"/>
      <c r="DZ76" s="923"/>
      <c r="EA76" s="927"/>
      <c r="EB76" s="895"/>
      <c r="EC76" s="889"/>
      <c r="ED76" s="889"/>
      <c r="EE76" s="891"/>
      <c r="EF76" s="907"/>
      <c r="EG76" s="923"/>
      <c r="EH76" s="923"/>
      <c r="EI76" s="927"/>
      <c r="EJ76" s="922"/>
      <c r="EK76" s="923"/>
      <c r="EL76" s="923"/>
      <c r="EM76" s="924"/>
      <c r="EN76" s="943"/>
      <c r="EO76" s="935"/>
      <c r="EP76" s="935"/>
      <c r="EQ76" s="937"/>
      <c r="ER76" s="922"/>
      <c r="ES76" s="923"/>
      <c r="ET76" s="923"/>
      <c r="EU76" s="927"/>
      <c r="EV76" s="922"/>
      <c r="EW76" s="923"/>
      <c r="EX76" s="923"/>
      <c r="EY76" s="924"/>
    </row>
    <row r="77" spans="1:155" ht="15">
      <c r="A77" s="915">
        <v>74</v>
      </c>
      <c r="B77" s="916">
        <v>15</v>
      </c>
      <c r="C77" s="916">
        <v>15</v>
      </c>
      <c r="D77" s="917">
        <f t="shared" si="6"/>
        <v>16.625</v>
      </c>
      <c r="E77" s="48">
        <f t="shared" si="7"/>
        <v>17</v>
      </c>
      <c r="F77" s="784" t="s">
        <v>248</v>
      </c>
      <c r="G77" s="884">
        <f>AVERAGE(J77:EY77)</f>
        <v>166.75</v>
      </c>
      <c r="H77" s="884">
        <f t="shared" si="8"/>
        <v>183.375</v>
      </c>
      <c r="I77" s="35">
        <f>COUNT(J77:EY77)*1</f>
        <v>4</v>
      </c>
      <c r="J77" s="918"/>
      <c r="K77" s="919"/>
      <c r="L77" s="919"/>
      <c r="M77" s="920"/>
      <c r="N77" s="918"/>
      <c r="O77" s="919"/>
      <c r="P77" s="919"/>
      <c r="Q77" s="920"/>
      <c r="R77" s="918"/>
      <c r="S77" s="919"/>
      <c r="T77" s="919"/>
      <c r="U77" s="921"/>
      <c r="V77" s="907"/>
      <c r="W77" s="908"/>
      <c r="X77" s="908"/>
      <c r="Y77" s="910"/>
      <c r="Z77" s="907"/>
      <c r="AA77" s="908"/>
      <c r="AB77" s="908"/>
      <c r="AC77" s="910"/>
      <c r="AD77" s="907"/>
      <c r="AE77" s="908"/>
      <c r="AF77" s="910"/>
      <c r="AG77" s="907"/>
      <c r="AH77" s="923"/>
      <c r="AI77" s="929"/>
      <c r="AJ77" s="907"/>
      <c r="AK77" s="908"/>
      <c r="AL77" s="908"/>
      <c r="AM77" s="1016"/>
      <c r="AN77" s="928"/>
      <c r="AO77" s="909"/>
      <c r="AP77" s="923"/>
      <c r="AQ77" s="927"/>
      <c r="AR77" s="928"/>
      <c r="AS77" s="923"/>
      <c r="AT77" s="923"/>
      <c r="AU77" s="929"/>
      <c r="AV77" s="930"/>
      <c r="AW77" s="931"/>
      <c r="AX77" s="923"/>
      <c r="AY77" s="929"/>
      <c r="AZ77" s="930"/>
      <c r="BA77" s="923"/>
      <c r="BB77" s="927"/>
      <c r="BC77" s="932"/>
      <c r="BD77" s="933"/>
      <c r="BE77" s="923"/>
      <c r="BF77" s="923"/>
      <c r="BG77" s="929"/>
      <c r="BH77" s="907"/>
      <c r="BI77" s="923"/>
      <c r="BJ77" s="923"/>
      <c r="BK77" s="929"/>
      <c r="BL77" s="930"/>
      <c r="BM77" s="923"/>
      <c r="BN77" s="923"/>
      <c r="BO77" s="929"/>
      <c r="BP77" s="930"/>
      <c r="BQ77" s="923"/>
      <c r="BR77" s="923"/>
      <c r="BS77" s="927"/>
      <c r="BT77" s="1064"/>
      <c r="BU77" s="1065"/>
      <c r="BV77" s="1065"/>
      <c r="BW77" s="1066"/>
      <c r="BX77" s="930"/>
      <c r="BY77" s="923"/>
      <c r="BZ77" s="923"/>
      <c r="CA77" s="927"/>
      <c r="CB77" s="930"/>
      <c r="CC77" s="923"/>
      <c r="CD77" s="923"/>
      <c r="CE77" s="929"/>
      <c r="CF77" s="934"/>
      <c r="CG77" s="935"/>
      <c r="CH77" s="935"/>
      <c r="CI77" s="937"/>
      <c r="CJ77" s="930"/>
      <c r="CK77" s="923"/>
      <c r="CL77" s="923"/>
      <c r="CM77" s="929"/>
      <c r="CN77" s="930"/>
      <c r="CO77" s="923"/>
      <c r="CP77" s="923"/>
      <c r="CQ77" s="929"/>
      <c r="CR77" s="909"/>
      <c r="CS77" s="923"/>
      <c r="CT77" s="923"/>
      <c r="CU77" s="927"/>
      <c r="CV77" s="930"/>
      <c r="CW77" s="923"/>
      <c r="CX77" s="923"/>
      <c r="CY77" s="929"/>
      <c r="CZ77" s="938"/>
      <c r="DA77" s="939"/>
      <c r="DB77" s="939"/>
      <c r="DC77" s="940"/>
      <c r="DD77" s="907"/>
      <c r="DE77" s="923"/>
      <c r="DF77" s="923"/>
      <c r="DG77" s="927"/>
      <c r="DH77" s="930"/>
      <c r="DI77" s="923"/>
      <c r="DJ77" s="923"/>
      <c r="DK77" s="927"/>
      <c r="DL77" s="934"/>
      <c r="DM77" s="935"/>
      <c r="DN77" s="935"/>
      <c r="DO77" s="936"/>
      <c r="DP77" s="934"/>
      <c r="DQ77" s="935"/>
      <c r="DR77" s="935"/>
      <c r="DS77" s="936"/>
      <c r="DT77" s="938"/>
      <c r="DU77" s="941"/>
      <c r="DV77" s="939"/>
      <c r="DW77" s="942"/>
      <c r="DX77" s="907"/>
      <c r="DY77" s="909"/>
      <c r="DZ77" s="923"/>
      <c r="EA77" s="927"/>
      <c r="EB77" s="907"/>
      <c r="EC77" s="909"/>
      <c r="ED77" s="923"/>
      <c r="EE77" s="927"/>
      <c r="EF77" s="907"/>
      <c r="EG77" s="909"/>
      <c r="EH77" s="923"/>
      <c r="EI77" s="927"/>
      <c r="EJ77" s="922"/>
      <c r="EK77" s="909"/>
      <c r="EL77" s="923"/>
      <c r="EM77" s="924"/>
      <c r="EN77" s="943"/>
      <c r="EO77" s="949"/>
      <c r="EP77" s="935"/>
      <c r="EQ77" s="937"/>
      <c r="ER77" s="922"/>
      <c r="ES77" s="909"/>
      <c r="ET77" s="923"/>
      <c r="EU77" s="927"/>
      <c r="EV77" s="922">
        <v>139</v>
      </c>
      <c r="EW77" s="923">
        <v>234</v>
      </c>
      <c r="EX77" s="923">
        <v>152</v>
      </c>
      <c r="EY77" s="924">
        <v>142</v>
      </c>
    </row>
    <row r="78" spans="1:155" ht="15">
      <c r="A78" s="915">
        <v>75</v>
      </c>
      <c r="B78" s="916">
        <v>30</v>
      </c>
      <c r="C78" s="916">
        <v>30</v>
      </c>
      <c r="D78" s="917">
        <f t="shared" si="6"/>
        <v>20.875</v>
      </c>
      <c r="E78" s="48">
        <f t="shared" si="7"/>
        <v>21</v>
      </c>
      <c r="F78" s="784" t="s">
        <v>249</v>
      </c>
      <c r="G78" s="884">
        <f>AVERAGE(J78:EY78)</f>
        <v>158.25</v>
      </c>
      <c r="H78" s="884">
        <f t="shared" si="8"/>
        <v>179.125</v>
      </c>
      <c r="I78" s="35">
        <f>COUNT(J78:EY78)*1</f>
        <v>4</v>
      </c>
      <c r="J78" s="918"/>
      <c r="K78" s="919"/>
      <c r="L78" s="919"/>
      <c r="M78" s="920"/>
      <c r="N78" s="918"/>
      <c r="O78" s="919"/>
      <c r="P78" s="919"/>
      <c r="Q78" s="920"/>
      <c r="R78" s="918"/>
      <c r="S78" s="919"/>
      <c r="T78" s="919"/>
      <c r="U78" s="921"/>
      <c r="V78" s="907"/>
      <c r="W78" s="908"/>
      <c r="X78" s="908"/>
      <c r="Y78" s="910"/>
      <c r="Z78" s="907"/>
      <c r="AA78" s="908"/>
      <c r="AB78" s="908"/>
      <c r="AC78" s="910"/>
      <c r="AD78" s="907"/>
      <c r="AE78" s="908"/>
      <c r="AF78" s="910"/>
      <c r="AG78" s="907"/>
      <c r="AH78" s="923"/>
      <c r="AI78" s="929"/>
      <c r="AJ78" s="907"/>
      <c r="AK78" s="908"/>
      <c r="AL78" s="908"/>
      <c r="AM78" s="1016"/>
      <c r="AN78" s="928"/>
      <c r="AO78" s="909"/>
      <c r="AP78" s="923"/>
      <c r="AQ78" s="927"/>
      <c r="AR78" s="928"/>
      <c r="AS78" s="923"/>
      <c r="AT78" s="923"/>
      <c r="AU78" s="929"/>
      <c r="AV78" s="930"/>
      <c r="AW78" s="931"/>
      <c r="AX78" s="923"/>
      <c r="AY78" s="929"/>
      <c r="AZ78" s="930"/>
      <c r="BA78" s="923"/>
      <c r="BB78" s="927"/>
      <c r="BC78" s="932"/>
      <c r="BD78" s="933"/>
      <c r="BE78" s="923"/>
      <c r="BF78" s="923"/>
      <c r="BG78" s="929"/>
      <c r="BH78" s="907"/>
      <c r="BI78" s="923"/>
      <c r="BJ78" s="923"/>
      <c r="BK78" s="929"/>
      <c r="BL78" s="930"/>
      <c r="BM78" s="923"/>
      <c r="BN78" s="923"/>
      <c r="BO78" s="929"/>
      <c r="BP78" s="930"/>
      <c r="BQ78" s="923"/>
      <c r="BR78" s="923"/>
      <c r="BS78" s="927"/>
      <c r="BT78" s="1064"/>
      <c r="BU78" s="1065"/>
      <c r="BV78" s="1065"/>
      <c r="BW78" s="1066"/>
      <c r="BX78" s="930"/>
      <c r="BY78" s="923"/>
      <c r="BZ78" s="923"/>
      <c r="CA78" s="927"/>
      <c r="CB78" s="930"/>
      <c r="CC78" s="923"/>
      <c r="CD78" s="923"/>
      <c r="CE78" s="929"/>
      <c r="CF78" s="934"/>
      <c r="CG78" s="935"/>
      <c r="CH78" s="935"/>
      <c r="CI78" s="937"/>
      <c r="CJ78" s="930"/>
      <c r="CK78" s="923"/>
      <c r="CL78" s="923"/>
      <c r="CM78" s="929"/>
      <c r="CN78" s="930"/>
      <c r="CO78" s="923"/>
      <c r="CP78" s="923"/>
      <c r="CQ78" s="929"/>
      <c r="CR78" s="909"/>
      <c r="CS78" s="923"/>
      <c r="CT78" s="923"/>
      <c r="CU78" s="927"/>
      <c r="CV78" s="930"/>
      <c r="CW78" s="923"/>
      <c r="CX78" s="923"/>
      <c r="CY78" s="929"/>
      <c r="CZ78" s="938"/>
      <c r="DA78" s="939"/>
      <c r="DB78" s="939"/>
      <c r="DC78" s="940"/>
      <c r="DD78" s="907"/>
      <c r="DE78" s="923"/>
      <c r="DF78" s="923"/>
      <c r="DG78" s="927"/>
      <c r="DH78" s="930"/>
      <c r="DI78" s="923"/>
      <c r="DJ78" s="923"/>
      <c r="DK78" s="927"/>
      <c r="DL78" s="934"/>
      <c r="DM78" s="935"/>
      <c r="DN78" s="935"/>
      <c r="DO78" s="936"/>
      <c r="DP78" s="934"/>
      <c r="DQ78" s="935"/>
      <c r="DR78" s="935"/>
      <c r="DS78" s="936"/>
      <c r="DT78" s="938"/>
      <c r="DU78" s="941"/>
      <c r="DV78" s="939"/>
      <c r="DW78" s="942"/>
      <c r="DX78" s="907"/>
      <c r="DY78" s="909"/>
      <c r="DZ78" s="923"/>
      <c r="EA78" s="927"/>
      <c r="EB78" s="907"/>
      <c r="EC78" s="909"/>
      <c r="ED78" s="923"/>
      <c r="EE78" s="927"/>
      <c r="EF78" s="907"/>
      <c r="EG78" s="909"/>
      <c r="EH78" s="923"/>
      <c r="EI78" s="927"/>
      <c r="EJ78" s="922"/>
      <c r="EK78" s="909"/>
      <c r="EL78" s="923"/>
      <c r="EM78" s="924"/>
      <c r="EN78" s="943"/>
      <c r="EO78" s="949"/>
      <c r="EP78" s="935"/>
      <c r="EQ78" s="937"/>
      <c r="ER78" s="922"/>
      <c r="ES78" s="909"/>
      <c r="ET78" s="923"/>
      <c r="EU78" s="927"/>
      <c r="EV78" s="922">
        <v>138</v>
      </c>
      <c r="EW78" s="923">
        <v>149</v>
      </c>
      <c r="EX78" s="923">
        <v>156</v>
      </c>
      <c r="EY78" s="924">
        <v>190</v>
      </c>
    </row>
    <row r="79" spans="1:155" ht="15">
      <c r="A79" s="880">
        <v>76</v>
      </c>
      <c r="B79" s="916">
        <v>24</v>
      </c>
      <c r="C79" s="916">
        <v>24</v>
      </c>
      <c r="D79" s="917">
        <f t="shared" si="6"/>
        <v>28.71875</v>
      </c>
      <c r="E79" s="48">
        <f t="shared" si="7"/>
        <v>29</v>
      </c>
      <c r="F79" s="784" t="s">
        <v>214</v>
      </c>
      <c r="G79" s="884">
        <f>AVERAGE(J79:EY79)</f>
        <v>142.5625</v>
      </c>
      <c r="H79" s="884">
        <f t="shared" si="8"/>
        <v>171.28125</v>
      </c>
      <c r="I79" s="35">
        <f>COUNT(J79:EY79)*1</f>
        <v>16</v>
      </c>
      <c r="J79" s="918"/>
      <c r="K79" s="919"/>
      <c r="L79" s="919"/>
      <c r="M79" s="920"/>
      <c r="N79" s="918"/>
      <c r="O79" s="919"/>
      <c r="P79" s="919"/>
      <c r="Q79" s="920"/>
      <c r="R79" s="918"/>
      <c r="S79" s="919"/>
      <c r="T79" s="919"/>
      <c r="U79" s="921"/>
      <c r="V79" s="907"/>
      <c r="W79" s="908"/>
      <c r="X79" s="908"/>
      <c r="Y79" s="910"/>
      <c r="Z79" s="907"/>
      <c r="AA79" s="908"/>
      <c r="AB79" s="908"/>
      <c r="AC79" s="910"/>
      <c r="AD79" s="907"/>
      <c r="AE79" s="908"/>
      <c r="AF79" s="910"/>
      <c r="AG79" s="907"/>
      <c r="AH79" s="923"/>
      <c r="AI79" s="929"/>
      <c r="AJ79" s="907"/>
      <c r="AK79" s="908"/>
      <c r="AL79" s="908"/>
      <c r="AM79" s="1016"/>
      <c r="AN79" s="928"/>
      <c r="AO79" s="909"/>
      <c r="AP79" s="923"/>
      <c r="AQ79" s="927"/>
      <c r="AR79" s="928"/>
      <c r="AS79" s="923"/>
      <c r="AT79" s="923"/>
      <c r="AU79" s="929"/>
      <c r="AV79" s="930"/>
      <c r="AW79" s="931"/>
      <c r="AX79" s="923"/>
      <c r="AY79" s="929"/>
      <c r="AZ79" s="930"/>
      <c r="BA79" s="923"/>
      <c r="BB79" s="927"/>
      <c r="BC79" s="932"/>
      <c r="BD79" s="933"/>
      <c r="BE79" s="923"/>
      <c r="BF79" s="923"/>
      <c r="BG79" s="929"/>
      <c r="BH79" s="907"/>
      <c r="BI79" s="923"/>
      <c r="BJ79" s="923"/>
      <c r="BK79" s="929"/>
      <c r="BL79" s="930"/>
      <c r="BM79" s="923"/>
      <c r="BN79" s="923"/>
      <c r="BO79" s="929"/>
      <c r="BP79" s="930"/>
      <c r="BQ79" s="923"/>
      <c r="BR79" s="923"/>
      <c r="BS79" s="927"/>
      <c r="BT79" s="1064"/>
      <c r="BU79" s="1065"/>
      <c r="BV79" s="1065"/>
      <c r="BW79" s="1066"/>
      <c r="BX79" s="930"/>
      <c r="BY79" s="923"/>
      <c r="BZ79" s="923"/>
      <c r="CA79" s="927"/>
      <c r="CB79" s="930"/>
      <c r="CC79" s="923"/>
      <c r="CD79" s="923"/>
      <c r="CE79" s="929"/>
      <c r="CF79" s="934"/>
      <c r="CG79" s="935"/>
      <c r="CH79" s="935"/>
      <c r="CI79" s="937"/>
      <c r="CJ79" s="930"/>
      <c r="CK79" s="923"/>
      <c r="CL79" s="923"/>
      <c r="CM79" s="929"/>
      <c r="CN79" s="930"/>
      <c r="CO79" s="923"/>
      <c r="CP79" s="923"/>
      <c r="CQ79" s="929"/>
      <c r="CR79" s="909"/>
      <c r="CS79" s="923"/>
      <c r="CT79" s="923"/>
      <c r="CU79" s="927"/>
      <c r="CV79" s="907">
        <v>169</v>
      </c>
      <c r="CW79" s="923">
        <v>136</v>
      </c>
      <c r="CX79" s="923">
        <v>137</v>
      </c>
      <c r="CY79" s="929">
        <v>163</v>
      </c>
      <c r="CZ79" s="938">
        <v>152</v>
      </c>
      <c r="DA79" s="939">
        <v>121</v>
      </c>
      <c r="DB79" s="939">
        <v>159</v>
      </c>
      <c r="DC79" s="940">
        <v>127</v>
      </c>
      <c r="DD79" s="930"/>
      <c r="DE79" s="923"/>
      <c r="DF79" s="923"/>
      <c r="DG79" s="927"/>
      <c r="DH79" s="907">
        <v>129</v>
      </c>
      <c r="DI79" s="923">
        <v>184</v>
      </c>
      <c r="DJ79" s="923">
        <v>165</v>
      </c>
      <c r="DK79" s="927">
        <v>139</v>
      </c>
      <c r="DL79" s="948">
        <v>146</v>
      </c>
      <c r="DM79" s="935">
        <v>148</v>
      </c>
      <c r="DN79" s="935">
        <v>119</v>
      </c>
      <c r="DO79" s="936">
        <v>87</v>
      </c>
      <c r="DP79" s="934"/>
      <c r="DQ79" s="935"/>
      <c r="DR79" s="935"/>
      <c r="DS79" s="936"/>
      <c r="DT79" s="966"/>
      <c r="DU79" s="939"/>
      <c r="DV79" s="939"/>
      <c r="DW79" s="942"/>
      <c r="DX79" s="930"/>
      <c r="DY79" s="923"/>
      <c r="DZ79" s="923"/>
      <c r="EA79" s="927"/>
      <c r="EB79" s="930"/>
      <c r="EC79" s="923"/>
      <c r="ED79" s="923"/>
      <c r="EE79" s="927"/>
      <c r="EF79" s="930"/>
      <c r="EG79" s="923"/>
      <c r="EH79" s="923"/>
      <c r="EI79" s="927"/>
      <c r="EJ79" s="957"/>
      <c r="EK79" s="923"/>
      <c r="EL79" s="923"/>
      <c r="EM79" s="924"/>
      <c r="EN79" s="967"/>
      <c r="EO79" s="935"/>
      <c r="EP79" s="935"/>
      <c r="EQ79" s="937"/>
      <c r="ER79" s="957"/>
      <c r="ES79" s="923"/>
      <c r="ET79" s="923"/>
      <c r="EU79" s="927"/>
      <c r="EV79" s="957"/>
      <c r="EW79" s="923"/>
      <c r="EX79" s="923"/>
      <c r="EY79" s="924"/>
    </row>
    <row r="80" spans="1:155" ht="15">
      <c r="A80" s="915">
        <v>77</v>
      </c>
      <c r="B80" s="916">
        <v>0</v>
      </c>
      <c r="C80" s="916">
        <v>0</v>
      </c>
      <c r="D80" s="917">
        <f t="shared" si="6"/>
        <v>0</v>
      </c>
      <c r="E80" s="48">
        <f t="shared" si="7"/>
        <v>0</v>
      </c>
      <c r="F80" s="784" t="s">
        <v>172</v>
      </c>
      <c r="G80" s="884">
        <f>AVERAGE(J80:EY80)</f>
        <v>207.16666666666666</v>
      </c>
      <c r="H80" s="884">
        <f t="shared" si="8"/>
        <v>207.16666666666666</v>
      </c>
      <c r="I80" s="35">
        <f>COUNT(J80:EY80)*1</f>
        <v>12</v>
      </c>
      <c r="J80" s="918"/>
      <c r="K80" s="919"/>
      <c r="L80" s="919"/>
      <c r="M80" s="920"/>
      <c r="N80" s="918"/>
      <c r="O80" s="919"/>
      <c r="P80" s="919"/>
      <c r="Q80" s="920"/>
      <c r="R80" s="918"/>
      <c r="S80" s="919"/>
      <c r="T80" s="919"/>
      <c r="U80" s="921"/>
      <c r="V80" s="907"/>
      <c r="W80" s="908"/>
      <c r="X80" s="908"/>
      <c r="Y80" s="910"/>
      <c r="Z80" s="907"/>
      <c r="AA80" s="908"/>
      <c r="AB80" s="908"/>
      <c r="AC80" s="910"/>
      <c r="AD80" s="907"/>
      <c r="AE80" s="908"/>
      <c r="AF80" s="910"/>
      <c r="AG80" s="907"/>
      <c r="AH80" s="923"/>
      <c r="AI80" s="929"/>
      <c r="AJ80" s="907"/>
      <c r="AK80" s="908"/>
      <c r="AL80" s="908"/>
      <c r="AM80" s="1016"/>
      <c r="AN80" s="928"/>
      <c r="AO80" s="909"/>
      <c r="AP80" s="923"/>
      <c r="AQ80" s="927"/>
      <c r="AR80" s="928"/>
      <c r="AS80" s="923"/>
      <c r="AT80" s="923"/>
      <c r="AU80" s="929"/>
      <c r="AV80" s="930"/>
      <c r="AW80" s="931"/>
      <c r="AX80" s="923"/>
      <c r="AY80" s="929"/>
      <c r="AZ80" s="930"/>
      <c r="BA80" s="923"/>
      <c r="BB80" s="927"/>
      <c r="BC80" s="932"/>
      <c r="BD80" s="933"/>
      <c r="BE80" s="923"/>
      <c r="BF80" s="923"/>
      <c r="BG80" s="929"/>
      <c r="BH80" s="907"/>
      <c r="BI80" s="923"/>
      <c r="BJ80" s="923"/>
      <c r="BK80" s="929"/>
      <c r="BL80" s="930"/>
      <c r="BM80" s="923"/>
      <c r="BN80" s="923"/>
      <c r="BO80" s="929"/>
      <c r="BP80" s="930"/>
      <c r="BQ80" s="923"/>
      <c r="BR80" s="923"/>
      <c r="BS80" s="927"/>
      <c r="BT80" s="1064"/>
      <c r="BU80" s="1065"/>
      <c r="BV80" s="1065"/>
      <c r="BW80" s="1066"/>
      <c r="BX80" s="930"/>
      <c r="BY80" s="923"/>
      <c r="BZ80" s="923"/>
      <c r="CA80" s="927"/>
      <c r="CB80" s="930"/>
      <c r="CC80" s="923"/>
      <c r="CD80" s="923"/>
      <c r="CE80" s="929"/>
      <c r="CF80" s="934"/>
      <c r="CG80" s="935"/>
      <c r="CH80" s="935"/>
      <c r="CI80" s="937"/>
      <c r="CJ80" s="930"/>
      <c r="CK80" s="923"/>
      <c r="CL80" s="923"/>
      <c r="CM80" s="929"/>
      <c r="CN80" s="956">
        <v>202</v>
      </c>
      <c r="CO80" s="923">
        <v>193</v>
      </c>
      <c r="CP80" s="923">
        <v>258</v>
      </c>
      <c r="CQ80" s="929">
        <v>225</v>
      </c>
      <c r="CR80" s="909"/>
      <c r="CS80" s="923"/>
      <c r="CT80" s="923"/>
      <c r="CU80" s="927"/>
      <c r="CV80" s="930"/>
      <c r="CW80" s="923"/>
      <c r="CX80" s="923"/>
      <c r="CY80" s="929"/>
      <c r="CZ80" s="966"/>
      <c r="DA80" s="939"/>
      <c r="DB80" s="939"/>
      <c r="DC80" s="940"/>
      <c r="DD80" s="907">
        <v>185</v>
      </c>
      <c r="DE80" s="541">
        <v>248</v>
      </c>
      <c r="DF80" s="923">
        <v>183</v>
      </c>
      <c r="DG80" s="927">
        <v>184</v>
      </c>
      <c r="DH80" s="907">
        <v>180</v>
      </c>
      <c r="DI80" s="923">
        <v>192</v>
      </c>
      <c r="DJ80" s="923">
        <v>226</v>
      </c>
      <c r="DK80" s="927">
        <v>210</v>
      </c>
      <c r="DL80" s="934"/>
      <c r="DM80" s="935"/>
      <c r="DN80" s="935"/>
      <c r="DO80" s="936"/>
      <c r="DP80" s="934"/>
      <c r="DQ80" s="935"/>
      <c r="DR80" s="935"/>
      <c r="DS80" s="936"/>
      <c r="DT80" s="966"/>
      <c r="DU80" s="939"/>
      <c r="DV80" s="939"/>
      <c r="DW80" s="942"/>
      <c r="DX80" s="930"/>
      <c r="DY80" s="923"/>
      <c r="DZ80" s="923"/>
      <c r="EA80" s="927"/>
      <c r="EB80" s="930"/>
      <c r="EC80" s="923"/>
      <c r="ED80" s="923"/>
      <c r="EE80" s="927"/>
      <c r="EF80" s="930"/>
      <c r="EG80" s="923"/>
      <c r="EH80" s="923"/>
      <c r="EI80" s="927"/>
      <c r="EJ80" s="957"/>
      <c r="EK80" s="923"/>
      <c r="EL80" s="923"/>
      <c r="EM80" s="924"/>
      <c r="EN80" s="967"/>
      <c r="EO80" s="935"/>
      <c r="EP80" s="935"/>
      <c r="EQ80" s="937"/>
      <c r="ER80" s="957"/>
      <c r="ES80" s="923"/>
      <c r="ET80" s="923"/>
      <c r="EU80" s="927"/>
      <c r="EV80" s="957"/>
      <c r="EW80" s="923"/>
      <c r="EX80" s="923"/>
      <c r="EY80" s="924"/>
    </row>
    <row r="81" spans="1:155" ht="15">
      <c r="A81" s="915">
        <v>78</v>
      </c>
      <c r="B81" s="916">
        <v>2</v>
      </c>
      <c r="C81" s="916">
        <v>2</v>
      </c>
      <c r="D81" s="917">
        <f t="shared" si="6"/>
        <v>0</v>
      </c>
      <c r="E81" s="48">
        <f t="shared" si="7"/>
        <v>0</v>
      </c>
      <c r="F81" s="784" t="s">
        <v>171</v>
      </c>
      <c r="G81" s="884">
        <f>AVERAGE(J81:EY81)</f>
        <v>206</v>
      </c>
      <c r="H81" s="884">
        <f t="shared" si="8"/>
        <v>206</v>
      </c>
      <c r="I81" s="35">
        <f>COUNT(J81:EY81)*1</f>
        <v>12</v>
      </c>
      <c r="J81" s="918"/>
      <c r="K81" s="919"/>
      <c r="L81" s="919"/>
      <c r="M81" s="920"/>
      <c r="N81" s="918"/>
      <c r="O81" s="919"/>
      <c r="P81" s="919"/>
      <c r="Q81" s="920"/>
      <c r="R81" s="918"/>
      <c r="S81" s="919"/>
      <c r="T81" s="919"/>
      <c r="U81" s="921"/>
      <c r="V81" s="907"/>
      <c r="W81" s="908"/>
      <c r="X81" s="908"/>
      <c r="Y81" s="910"/>
      <c r="Z81" s="907"/>
      <c r="AA81" s="908"/>
      <c r="AB81" s="908"/>
      <c r="AC81" s="910"/>
      <c r="AD81" s="907"/>
      <c r="AE81" s="908"/>
      <c r="AF81" s="910"/>
      <c r="AG81" s="907"/>
      <c r="AH81" s="923"/>
      <c r="AI81" s="929"/>
      <c r="AJ81" s="907"/>
      <c r="AK81" s="908"/>
      <c r="AL81" s="908"/>
      <c r="AM81" s="1016"/>
      <c r="AN81" s="928"/>
      <c r="AO81" s="909"/>
      <c r="AP81" s="923"/>
      <c r="AQ81" s="927"/>
      <c r="AR81" s="928"/>
      <c r="AS81" s="923"/>
      <c r="AT81" s="923"/>
      <c r="AU81" s="929"/>
      <c r="AV81" s="930"/>
      <c r="AW81" s="931"/>
      <c r="AX81" s="923"/>
      <c r="AY81" s="929"/>
      <c r="AZ81" s="930"/>
      <c r="BA81" s="923"/>
      <c r="BB81" s="927"/>
      <c r="BC81" s="932"/>
      <c r="BD81" s="933"/>
      <c r="BE81" s="923"/>
      <c r="BF81" s="923"/>
      <c r="BG81" s="929"/>
      <c r="BH81" s="907"/>
      <c r="BI81" s="923"/>
      <c r="BJ81" s="923"/>
      <c r="BK81" s="929"/>
      <c r="BL81" s="930"/>
      <c r="BM81" s="923"/>
      <c r="BN81" s="923"/>
      <c r="BO81" s="929"/>
      <c r="BP81" s="930"/>
      <c r="BQ81" s="923"/>
      <c r="BR81" s="923"/>
      <c r="BS81" s="927"/>
      <c r="BT81" s="1064"/>
      <c r="BU81" s="1065"/>
      <c r="BV81" s="1065"/>
      <c r="BW81" s="1066"/>
      <c r="BX81" s="930"/>
      <c r="BY81" s="923"/>
      <c r="BZ81" s="923"/>
      <c r="CA81" s="927"/>
      <c r="CB81" s="930"/>
      <c r="CC81" s="923"/>
      <c r="CD81" s="923"/>
      <c r="CE81" s="929"/>
      <c r="CF81" s="934"/>
      <c r="CG81" s="935"/>
      <c r="CH81" s="935"/>
      <c r="CI81" s="937"/>
      <c r="CJ81" s="930"/>
      <c r="CK81" s="923"/>
      <c r="CL81" s="923"/>
      <c r="CM81" s="929"/>
      <c r="CN81" s="930"/>
      <c r="CO81" s="923"/>
      <c r="CP81" s="923"/>
      <c r="CQ81" s="929"/>
      <c r="CR81" s="909"/>
      <c r="CS81" s="923"/>
      <c r="CT81" s="923"/>
      <c r="CU81" s="927"/>
      <c r="CV81" s="930"/>
      <c r="CW81" s="923"/>
      <c r="CX81" s="923"/>
      <c r="CY81" s="929"/>
      <c r="CZ81" s="938"/>
      <c r="DA81" s="939"/>
      <c r="DB81" s="939"/>
      <c r="DC81" s="940"/>
      <c r="DD81" s="956">
        <v>188</v>
      </c>
      <c r="DE81" s="923">
        <v>201</v>
      </c>
      <c r="DF81" s="923">
        <v>217</v>
      </c>
      <c r="DG81" s="927">
        <v>205</v>
      </c>
      <c r="DH81" s="930"/>
      <c r="DI81" s="923"/>
      <c r="DJ81" s="923"/>
      <c r="DK81" s="927"/>
      <c r="DL81" s="934"/>
      <c r="DM81" s="935"/>
      <c r="DN81" s="935"/>
      <c r="DO81" s="936"/>
      <c r="DP81" s="948">
        <v>171</v>
      </c>
      <c r="DQ81" s="935">
        <v>226</v>
      </c>
      <c r="DR81" s="935">
        <v>183</v>
      </c>
      <c r="DS81" s="936">
        <v>202</v>
      </c>
      <c r="DT81" s="966"/>
      <c r="DU81" s="939"/>
      <c r="DV81" s="939"/>
      <c r="DW81" s="942"/>
      <c r="DX81" s="930"/>
      <c r="DY81" s="923"/>
      <c r="DZ81" s="923"/>
      <c r="EA81" s="927"/>
      <c r="EB81" s="895">
        <v>217</v>
      </c>
      <c r="EC81" s="889">
        <v>199</v>
      </c>
      <c r="ED81" s="889">
        <v>228</v>
      </c>
      <c r="EE81" s="891">
        <v>235</v>
      </c>
      <c r="EF81" s="930"/>
      <c r="EG81" s="923"/>
      <c r="EH81" s="923"/>
      <c r="EI81" s="927"/>
      <c r="EJ81" s="957"/>
      <c r="EK81" s="923"/>
      <c r="EL81" s="923"/>
      <c r="EM81" s="924"/>
      <c r="EN81" s="967"/>
      <c r="EO81" s="935"/>
      <c r="EP81" s="935"/>
      <c r="EQ81" s="937"/>
      <c r="ER81" s="957"/>
      <c r="ES81" s="923"/>
      <c r="ET81" s="923"/>
      <c r="EU81" s="927"/>
      <c r="EV81" s="957"/>
      <c r="EW81" s="923"/>
      <c r="EX81" s="923"/>
      <c r="EY81" s="924"/>
    </row>
    <row r="82" spans="1:155" ht="15">
      <c r="A82" s="880">
        <v>79</v>
      </c>
      <c r="B82" s="916">
        <v>6</v>
      </c>
      <c r="C82" s="916">
        <v>22</v>
      </c>
      <c r="D82" s="917">
        <f t="shared" si="6"/>
        <v>16.75</v>
      </c>
      <c r="E82" s="48">
        <f t="shared" si="7"/>
        <v>17</v>
      </c>
      <c r="F82" s="1069" t="s">
        <v>331</v>
      </c>
      <c r="G82" s="884">
        <f>AVERAGE(J82:EY82)</f>
        <v>166.5</v>
      </c>
      <c r="H82" s="884">
        <f t="shared" si="8"/>
        <v>183.25</v>
      </c>
      <c r="I82" s="35">
        <f>COUNT(J82:EY82)*1</f>
        <v>4</v>
      </c>
      <c r="J82" s="930"/>
      <c r="K82" s="909"/>
      <c r="L82" s="909"/>
      <c r="M82" s="921"/>
      <c r="N82" s="930"/>
      <c r="O82" s="909"/>
      <c r="P82" s="909"/>
      <c r="Q82" s="921"/>
      <c r="R82" s="930"/>
      <c r="S82" s="909"/>
      <c r="T82" s="909"/>
      <c r="U82" s="921"/>
      <c r="V82" s="928"/>
      <c r="W82" s="923"/>
      <c r="X82" s="923"/>
      <c r="Y82" s="929"/>
      <c r="Z82" s="928"/>
      <c r="AA82" s="923"/>
      <c r="AB82" s="923"/>
      <c r="AC82" s="929"/>
      <c r="AD82" s="928"/>
      <c r="AE82" s="923"/>
      <c r="AF82" s="929"/>
      <c r="AG82" s="928"/>
      <c r="AH82" s="923"/>
      <c r="AI82" s="929"/>
      <c r="AJ82" s="928"/>
      <c r="AK82" s="923"/>
      <c r="AL82" s="923"/>
      <c r="AM82" s="1017"/>
      <c r="AN82" s="928"/>
      <c r="AO82" s="923"/>
      <c r="AP82" s="923"/>
      <c r="AQ82" s="927"/>
      <c r="AR82" s="928"/>
      <c r="AS82" s="923"/>
      <c r="AT82" s="923"/>
      <c r="AU82" s="929"/>
      <c r="AV82" s="928"/>
      <c r="AW82" s="923"/>
      <c r="AX82" s="923"/>
      <c r="AY82" s="929"/>
      <c r="AZ82" s="907">
        <v>139</v>
      </c>
      <c r="BA82" s="908">
        <v>154</v>
      </c>
      <c r="BB82" s="912">
        <v>195</v>
      </c>
      <c r="BC82" s="977">
        <v>178</v>
      </c>
      <c r="BD82" s="978"/>
      <c r="BE82" s="908"/>
      <c r="BF82" s="908"/>
      <c r="BG82" s="910"/>
      <c r="BH82" s="907"/>
      <c r="BI82" s="908"/>
      <c r="BJ82" s="908"/>
      <c r="BK82" s="910"/>
      <c r="BL82" s="907"/>
      <c r="BM82" s="908"/>
      <c r="BN82" s="908"/>
      <c r="BO82" s="910"/>
      <c r="BP82" s="907"/>
      <c r="BQ82" s="908"/>
      <c r="BR82" s="908"/>
      <c r="BS82" s="912"/>
      <c r="BT82" s="1067"/>
      <c r="BU82" s="1077"/>
      <c r="BV82" s="1077"/>
      <c r="BW82" s="1078"/>
      <c r="BX82" s="907"/>
      <c r="BY82" s="908"/>
      <c r="BZ82" s="908"/>
      <c r="CA82" s="912"/>
      <c r="CB82" s="907"/>
      <c r="CC82" s="908"/>
      <c r="CD82" s="908"/>
      <c r="CE82" s="910"/>
      <c r="CF82" s="948"/>
      <c r="CG82" s="950"/>
      <c r="CH82" s="950"/>
      <c r="CI82" s="955"/>
      <c r="CJ82" s="907"/>
      <c r="CK82" s="908"/>
      <c r="CL82" s="908"/>
      <c r="CM82" s="910"/>
      <c r="CN82" s="907"/>
      <c r="CO82" s="908"/>
      <c r="CP82" s="908"/>
      <c r="CQ82" s="910"/>
      <c r="CR82" s="908"/>
      <c r="CS82" s="908"/>
      <c r="CT82" s="908"/>
      <c r="CU82" s="912"/>
      <c r="CV82" s="907"/>
      <c r="CW82" s="908"/>
      <c r="CX82" s="908"/>
      <c r="CY82" s="910"/>
      <c r="CZ82" s="938"/>
      <c r="DA82" s="952"/>
      <c r="DB82" s="952"/>
      <c r="DC82" s="953"/>
      <c r="DD82" s="907"/>
      <c r="DE82" s="908"/>
      <c r="DF82" s="908"/>
      <c r="DG82" s="912"/>
      <c r="DH82" s="907"/>
      <c r="DI82" s="908"/>
      <c r="DJ82" s="908"/>
      <c r="DK82" s="912"/>
      <c r="DL82" s="948"/>
      <c r="DM82" s="950"/>
      <c r="DN82" s="950"/>
      <c r="DO82" s="989"/>
      <c r="DP82" s="948"/>
      <c r="DQ82" s="950"/>
      <c r="DR82" s="950"/>
      <c r="DS82" s="989"/>
      <c r="DT82" s="938"/>
      <c r="DU82" s="952"/>
      <c r="DV82" s="952"/>
      <c r="DW82" s="991"/>
      <c r="DX82" s="907"/>
      <c r="DY82" s="908"/>
      <c r="DZ82" s="908"/>
      <c r="EA82" s="912"/>
      <c r="EB82" s="907"/>
      <c r="EC82" s="908"/>
      <c r="ED82" s="908"/>
      <c r="EE82" s="912"/>
      <c r="EF82" s="907"/>
      <c r="EG82" s="908"/>
      <c r="EH82" s="908"/>
      <c r="EI82" s="912"/>
      <c r="EJ82" s="922"/>
      <c r="EK82" s="908"/>
      <c r="EL82" s="908"/>
      <c r="EM82" s="954"/>
      <c r="EN82" s="943"/>
      <c r="EO82" s="950"/>
      <c r="EP82" s="950"/>
      <c r="EQ82" s="955"/>
      <c r="ER82" s="922"/>
      <c r="ES82" s="908"/>
      <c r="ET82" s="908"/>
      <c r="EU82" s="912"/>
      <c r="EV82" s="922"/>
      <c r="EW82" s="908"/>
      <c r="EX82" s="908"/>
      <c r="EY82" s="954"/>
    </row>
    <row r="83" spans="1:155" ht="15">
      <c r="A83" s="915">
        <v>80</v>
      </c>
      <c r="B83" s="916">
        <v>30</v>
      </c>
      <c r="C83" s="916">
        <v>30</v>
      </c>
      <c r="D83" s="917">
        <f t="shared" si="6"/>
        <v>17.266666666666666</v>
      </c>
      <c r="E83" s="48">
        <f t="shared" si="7"/>
        <v>17</v>
      </c>
      <c r="F83" s="73" t="s">
        <v>332</v>
      </c>
      <c r="G83" s="884">
        <f>AVERAGE(J83:EY83)</f>
        <v>165.46666666666667</v>
      </c>
      <c r="H83" s="884">
        <f t="shared" si="8"/>
        <v>182.73333333333335</v>
      </c>
      <c r="I83" s="35">
        <f>COUNT(J83:EY83)*1</f>
        <v>15</v>
      </c>
      <c r="J83" s="918">
        <v>169</v>
      </c>
      <c r="K83" s="919">
        <v>188</v>
      </c>
      <c r="L83" s="919">
        <v>164</v>
      </c>
      <c r="M83" s="968"/>
      <c r="N83" s="918">
        <v>154</v>
      </c>
      <c r="O83" s="959"/>
      <c r="P83" s="919">
        <v>192</v>
      </c>
      <c r="Q83" s="920">
        <v>145</v>
      </c>
      <c r="R83" s="960"/>
      <c r="S83" s="919">
        <v>170</v>
      </c>
      <c r="T83" s="919">
        <v>207</v>
      </c>
      <c r="U83" s="920">
        <v>169</v>
      </c>
      <c r="V83" s="928"/>
      <c r="W83" s="923"/>
      <c r="X83" s="923"/>
      <c r="Y83" s="929"/>
      <c r="Z83" s="1012"/>
      <c r="AA83" s="923">
        <v>151</v>
      </c>
      <c r="AB83" s="923">
        <v>169</v>
      </c>
      <c r="AC83" s="929">
        <v>146</v>
      </c>
      <c r="AD83" s="928">
        <v>142</v>
      </c>
      <c r="AE83" s="923">
        <v>151</v>
      </c>
      <c r="AF83" s="929">
        <v>165</v>
      </c>
      <c r="AG83" s="928"/>
      <c r="AH83" s="923"/>
      <c r="AI83" s="929"/>
      <c r="AJ83" s="928"/>
      <c r="AK83" s="923"/>
      <c r="AL83" s="923"/>
      <c r="AM83" s="1017"/>
      <c r="AN83" s="928"/>
      <c r="AO83" s="923"/>
      <c r="AP83" s="923"/>
      <c r="AQ83" s="927"/>
      <c r="AR83" s="928"/>
      <c r="AS83" s="923"/>
      <c r="AT83" s="923"/>
      <c r="AU83" s="929"/>
      <c r="AV83" s="928"/>
      <c r="AW83" s="923"/>
      <c r="AX83" s="923"/>
      <c r="AY83" s="929"/>
      <c r="AZ83" s="928"/>
      <c r="BA83" s="923"/>
      <c r="BB83" s="927"/>
      <c r="BC83" s="932"/>
      <c r="BD83" s="947"/>
      <c r="BE83" s="923"/>
      <c r="BF83" s="923"/>
      <c r="BG83" s="929"/>
      <c r="BH83" s="928"/>
      <c r="BI83" s="923"/>
      <c r="BJ83" s="923"/>
      <c r="BK83" s="929"/>
      <c r="BL83" s="928"/>
      <c r="BM83" s="923"/>
      <c r="BN83" s="923"/>
      <c r="BO83" s="929"/>
      <c r="BP83" s="928"/>
      <c r="BQ83" s="923"/>
      <c r="BR83" s="923"/>
      <c r="BS83" s="927"/>
      <c r="BT83" s="1068"/>
      <c r="BU83" s="1065"/>
      <c r="BV83" s="1065"/>
      <c r="BW83" s="1066"/>
      <c r="BX83" s="928"/>
      <c r="BY83" s="923"/>
      <c r="BZ83" s="923"/>
      <c r="CA83" s="927"/>
      <c r="CB83" s="928"/>
      <c r="CC83" s="923"/>
      <c r="CD83" s="923"/>
      <c r="CE83" s="929"/>
      <c r="CF83" s="964"/>
      <c r="CG83" s="935"/>
      <c r="CH83" s="935"/>
      <c r="CI83" s="937"/>
      <c r="CJ83" s="928"/>
      <c r="CK83" s="923"/>
      <c r="CL83" s="923"/>
      <c r="CM83" s="929"/>
      <c r="CN83" s="928"/>
      <c r="CO83" s="923"/>
      <c r="CP83" s="923"/>
      <c r="CQ83" s="929"/>
      <c r="CR83" s="923"/>
      <c r="CS83" s="923"/>
      <c r="CT83" s="923"/>
      <c r="CU83" s="927"/>
      <c r="CV83" s="928"/>
      <c r="CW83" s="923"/>
      <c r="CX83" s="923"/>
      <c r="CY83" s="929"/>
      <c r="CZ83" s="997"/>
      <c r="DA83" s="939"/>
      <c r="DB83" s="939"/>
      <c r="DC83" s="940"/>
      <c r="DD83" s="928"/>
      <c r="DE83" s="923"/>
      <c r="DF83" s="923"/>
      <c r="DG83" s="927"/>
      <c r="DH83" s="928"/>
      <c r="DI83" s="923"/>
      <c r="DJ83" s="923"/>
      <c r="DK83" s="927"/>
      <c r="DL83" s="964"/>
      <c r="DM83" s="935"/>
      <c r="DN83" s="935"/>
      <c r="DO83" s="936"/>
      <c r="DP83" s="964"/>
      <c r="DQ83" s="935"/>
      <c r="DR83" s="935"/>
      <c r="DS83" s="936"/>
      <c r="DT83" s="997"/>
      <c r="DU83" s="939"/>
      <c r="DV83" s="939"/>
      <c r="DW83" s="942"/>
      <c r="DX83" s="928"/>
      <c r="DY83" s="923"/>
      <c r="DZ83" s="923"/>
      <c r="EA83" s="927"/>
      <c r="EB83" s="928"/>
      <c r="EC83" s="923"/>
      <c r="ED83" s="923"/>
      <c r="EE83" s="927"/>
      <c r="EF83" s="928"/>
      <c r="EG83" s="923"/>
      <c r="EH83" s="923"/>
      <c r="EI83" s="927"/>
      <c r="EJ83" s="926"/>
      <c r="EK83" s="923"/>
      <c r="EL83" s="923"/>
      <c r="EM83" s="924"/>
      <c r="EN83" s="965"/>
      <c r="EO83" s="935"/>
      <c r="EP83" s="935"/>
      <c r="EQ83" s="937"/>
      <c r="ER83" s="926"/>
      <c r="ES83" s="923"/>
      <c r="ET83" s="923"/>
      <c r="EU83" s="927"/>
      <c r="EV83" s="926"/>
      <c r="EW83" s="923"/>
      <c r="EX83" s="923"/>
      <c r="EY83" s="924"/>
    </row>
    <row r="84" spans="1:155" ht="15">
      <c r="A84" s="915">
        <v>81</v>
      </c>
      <c r="B84" s="916">
        <v>30</v>
      </c>
      <c r="C84" s="916">
        <v>30</v>
      </c>
      <c r="D84" s="917">
        <f t="shared" si="6"/>
        <v>22.25</v>
      </c>
      <c r="E84" s="48">
        <f t="shared" si="7"/>
        <v>22</v>
      </c>
      <c r="F84" s="73" t="s">
        <v>155</v>
      </c>
      <c r="G84" s="884">
        <f>AVERAGE(J84:EY84)</f>
        <v>155.5</v>
      </c>
      <c r="H84" s="884">
        <f t="shared" si="8"/>
        <v>177.75</v>
      </c>
      <c r="I84" s="35">
        <f>COUNT(J84:EY84)*1</f>
        <v>8</v>
      </c>
      <c r="J84" s="930"/>
      <c r="K84" s="909"/>
      <c r="L84" s="909"/>
      <c r="M84" s="921"/>
      <c r="N84" s="930"/>
      <c r="O84" s="909"/>
      <c r="P84" s="909"/>
      <c r="Q84" s="921"/>
      <c r="R84" s="930"/>
      <c r="S84" s="909"/>
      <c r="T84" s="909"/>
      <c r="U84" s="921"/>
      <c r="V84" s="928"/>
      <c r="W84" s="923"/>
      <c r="X84" s="923"/>
      <c r="Y84" s="929"/>
      <c r="Z84" s="928"/>
      <c r="AA84" s="923"/>
      <c r="AB84" s="923"/>
      <c r="AC84" s="929"/>
      <c r="AD84" s="928"/>
      <c r="AE84" s="923"/>
      <c r="AF84" s="929"/>
      <c r="AG84" s="928"/>
      <c r="AH84" s="923"/>
      <c r="AI84" s="929"/>
      <c r="AJ84" s="928"/>
      <c r="AK84" s="923"/>
      <c r="AL84" s="923"/>
      <c r="AM84" s="1017"/>
      <c r="AN84" s="928"/>
      <c r="AO84" s="923"/>
      <c r="AP84" s="923"/>
      <c r="AQ84" s="927"/>
      <c r="AR84" s="928"/>
      <c r="AS84" s="909"/>
      <c r="AT84" s="923"/>
      <c r="AU84" s="929"/>
      <c r="AV84" s="972">
        <v>169</v>
      </c>
      <c r="AW84" s="970">
        <v>149</v>
      </c>
      <c r="AX84" s="1082">
        <v>136</v>
      </c>
      <c r="AY84" s="1083">
        <v>181</v>
      </c>
      <c r="AZ84" s="972"/>
      <c r="BA84" s="970"/>
      <c r="BB84" s="1084"/>
      <c r="BC84" s="1085"/>
      <c r="BD84" s="978">
        <v>185</v>
      </c>
      <c r="BE84" s="923">
        <v>145</v>
      </c>
      <c r="BF84" s="923">
        <v>119</v>
      </c>
      <c r="BG84" s="929">
        <v>160</v>
      </c>
      <c r="BH84" s="972"/>
      <c r="BI84" s="970"/>
      <c r="BJ84" s="1082"/>
      <c r="BK84" s="1083"/>
      <c r="BL84" s="972"/>
      <c r="BM84" s="970"/>
      <c r="BN84" s="1082"/>
      <c r="BO84" s="1083"/>
      <c r="BP84" s="972"/>
      <c r="BQ84" s="970"/>
      <c r="BR84" s="1082"/>
      <c r="BS84" s="1084"/>
      <c r="BT84" s="1086"/>
      <c r="BU84" s="1087"/>
      <c r="BV84" s="1088"/>
      <c r="BW84" s="1089"/>
      <c r="BX84" s="972"/>
      <c r="BY84" s="970"/>
      <c r="BZ84" s="1082"/>
      <c r="CA84" s="1084"/>
      <c r="CB84" s="972"/>
      <c r="CC84" s="970"/>
      <c r="CD84" s="970"/>
      <c r="CE84" s="971"/>
      <c r="CF84" s="1074"/>
      <c r="CG84" s="1075"/>
      <c r="CH84" s="1075"/>
      <c r="CI84" s="1090"/>
      <c r="CJ84" s="972"/>
      <c r="CK84" s="970"/>
      <c r="CL84" s="970"/>
      <c r="CM84" s="971"/>
      <c r="CN84" s="972"/>
      <c r="CO84" s="970"/>
      <c r="CP84" s="970"/>
      <c r="CQ84" s="971"/>
      <c r="CR84" s="970"/>
      <c r="CS84" s="970"/>
      <c r="CT84" s="1082"/>
      <c r="CU84" s="1084"/>
      <c r="CV84" s="972"/>
      <c r="CW84" s="970"/>
      <c r="CX84" s="1082"/>
      <c r="CY84" s="1083"/>
      <c r="CZ84" s="1079"/>
      <c r="DA84" s="1080"/>
      <c r="DB84" s="1091"/>
      <c r="DC84" s="1092"/>
      <c r="DD84" s="972"/>
      <c r="DE84" s="970"/>
      <c r="DF84" s="1082"/>
      <c r="DG84" s="1084"/>
      <c r="DH84" s="972"/>
      <c r="DI84" s="970"/>
      <c r="DJ84" s="970"/>
      <c r="DK84" s="974"/>
      <c r="DL84" s="1074"/>
      <c r="DM84" s="1075"/>
      <c r="DN84" s="1075"/>
      <c r="DO84" s="1076"/>
      <c r="DP84" s="1074"/>
      <c r="DQ84" s="1075"/>
      <c r="DR84" s="1075"/>
      <c r="DS84" s="1076"/>
      <c r="DT84" s="1079"/>
      <c r="DU84" s="1080"/>
      <c r="DV84" s="1080"/>
      <c r="DW84" s="1225"/>
      <c r="DX84" s="972"/>
      <c r="DY84" s="970"/>
      <c r="DZ84" s="970"/>
      <c r="EA84" s="974"/>
      <c r="EB84" s="1094"/>
      <c r="EC84" s="1095"/>
      <c r="ED84" s="1096"/>
      <c r="EE84" s="1097"/>
      <c r="EF84" s="972"/>
      <c r="EG84" s="970"/>
      <c r="EH84" s="1082"/>
      <c r="EI84" s="1084"/>
      <c r="EJ84" s="988"/>
      <c r="EK84" s="970"/>
      <c r="EL84" s="970"/>
      <c r="EM84" s="996"/>
      <c r="EN84" s="1098"/>
      <c r="EO84" s="1075"/>
      <c r="EP84" s="1099"/>
      <c r="EQ84" s="1100"/>
      <c r="ER84" s="988"/>
      <c r="ES84" s="970"/>
      <c r="ET84" s="970"/>
      <c r="EU84" s="974"/>
      <c r="EV84" s="988"/>
      <c r="EW84" s="970"/>
      <c r="EX84" s="970"/>
      <c r="EY84" s="996"/>
    </row>
    <row r="85" spans="1:155" ht="15">
      <c r="A85" s="880">
        <v>82</v>
      </c>
      <c r="B85" s="916">
        <v>6</v>
      </c>
      <c r="C85" s="916">
        <v>6</v>
      </c>
      <c r="D85" s="917">
        <f t="shared" si="6"/>
        <v>6.5</v>
      </c>
      <c r="E85" s="48">
        <f t="shared" si="7"/>
        <v>7</v>
      </c>
      <c r="F85" s="1069" t="s">
        <v>225</v>
      </c>
      <c r="G85" s="884">
        <f>AVERAGE(J85:EY85)</f>
        <v>187</v>
      </c>
      <c r="H85" s="884">
        <f t="shared" si="8"/>
        <v>193.5</v>
      </c>
      <c r="I85" s="35">
        <f>COUNT(J85:EY85)*1</f>
        <v>11</v>
      </c>
      <c r="J85" s="992"/>
      <c r="K85" s="1001"/>
      <c r="L85" s="1001"/>
      <c r="M85" s="1002"/>
      <c r="N85" s="992"/>
      <c r="O85" s="1001"/>
      <c r="P85" s="1001"/>
      <c r="Q85" s="1002"/>
      <c r="R85" s="992"/>
      <c r="S85" s="1001"/>
      <c r="T85" s="1001"/>
      <c r="U85" s="1002"/>
      <c r="V85" s="992"/>
      <c r="W85" s="1001"/>
      <c r="X85" s="1001"/>
      <c r="Y85" s="1002"/>
      <c r="Z85" s="907"/>
      <c r="AA85" s="923"/>
      <c r="AB85" s="923"/>
      <c r="AC85" s="929"/>
      <c r="AD85" s="907">
        <v>192</v>
      </c>
      <c r="AE85" s="908">
        <v>180</v>
      </c>
      <c r="AF85" s="910">
        <v>152</v>
      </c>
      <c r="AG85" s="907"/>
      <c r="AH85" s="923"/>
      <c r="AI85" s="929"/>
      <c r="AJ85" s="907"/>
      <c r="AK85" s="923"/>
      <c r="AL85" s="923"/>
      <c r="AM85" s="1017"/>
      <c r="AN85" s="907"/>
      <c r="AO85" s="923"/>
      <c r="AP85" s="923"/>
      <c r="AQ85" s="927"/>
      <c r="AR85" s="907"/>
      <c r="AS85" s="923"/>
      <c r="AT85" s="923"/>
      <c r="AU85" s="929"/>
      <c r="AV85" s="907"/>
      <c r="AW85" s="923"/>
      <c r="AX85" s="923"/>
      <c r="AY85" s="929"/>
      <c r="AZ85" s="907"/>
      <c r="BA85" s="923"/>
      <c r="BB85" s="927"/>
      <c r="BC85" s="932"/>
      <c r="BD85" s="978"/>
      <c r="BE85" s="923"/>
      <c r="BF85" s="923"/>
      <c r="BG85" s="929"/>
      <c r="BH85" s="907"/>
      <c r="BI85" s="923"/>
      <c r="BJ85" s="923"/>
      <c r="BK85" s="929"/>
      <c r="BL85" s="907"/>
      <c r="BM85" s="923"/>
      <c r="BN85" s="923"/>
      <c r="BO85" s="929"/>
      <c r="BP85" s="907"/>
      <c r="BQ85" s="923"/>
      <c r="BR85" s="923"/>
      <c r="BS85" s="927"/>
      <c r="BT85" s="1067"/>
      <c r="BU85" s="1065"/>
      <c r="BV85" s="1065"/>
      <c r="BW85" s="1066"/>
      <c r="BX85" s="907"/>
      <c r="BY85" s="923"/>
      <c r="BZ85" s="923"/>
      <c r="CA85" s="927"/>
      <c r="CB85" s="907"/>
      <c r="CC85" s="923"/>
      <c r="CD85" s="923"/>
      <c r="CE85" s="929"/>
      <c r="CF85" s="948"/>
      <c r="CG85" s="935"/>
      <c r="CH85" s="935"/>
      <c r="CI85" s="937"/>
      <c r="CJ85" s="907">
        <v>154</v>
      </c>
      <c r="CK85" s="541">
        <v>169</v>
      </c>
      <c r="CL85" s="923">
        <v>215</v>
      </c>
      <c r="CM85" s="929">
        <v>213</v>
      </c>
      <c r="CN85" s="907"/>
      <c r="CO85" s="923"/>
      <c r="CP85" s="923"/>
      <c r="CQ85" s="929"/>
      <c r="CR85" s="908"/>
      <c r="CS85" s="923"/>
      <c r="CT85" s="923"/>
      <c r="CU85" s="927"/>
      <c r="CV85" s="956">
        <v>187</v>
      </c>
      <c r="CW85" s="923">
        <v>209</v>
      </c>
      <c r="CX85" s="923">
        <v>162</v>
      </c>
      <c r="CY85" s="929">
        <v>224</v>
      </c>
      <c r="CZ85" s="938"/>
      <c r="DA85" s="939"/>
      <c r="DB85" s="939"/>
      <c r="DC85" s="940"/>
      <c r="DD85" s="907"/>
      <c r="DE85" s="923"/>
      <c r="DF85" s="923"/>
      <c r="DG85" s="927"/>
      <c r="DH85" s="907"/>
      <c r="DI85" s="923"/>
      <c r="DJ85" s="923"/>
      <c r="DK85" s="927"/>
      <c r="DL85" s="948"/>
      <c r="DM85" s="935"/>
      <c r="DN85" s="935"/>
      <c r="DO85" s="936"/>
      <c r="DP85" s="948"/>
      <c r="DQ85" s="935"/>
      <c r="DR85" s="935"/>
      <c r="DS85" s="936"/>
      <c r="DT85" s="938"/>
      <c r="DU85" s="939"/>
      <c r="DV85" s="939"/>
      <c r="DW85" s="942"/>
      <c r="DX85" s="907"/>
      <c r="DY85" s="923"/>
      <c r="DZ85" s="923"/>
      <c r="EA85" s="927"/>
      <c r="EB85" s="907"/>
      <c r="EC85" s="923"/>
      <c r="ED85" s="923"/>
      <c r="EE85" s="927"/>
      <c r="EF85" s="907"/>
      <c r="EG85" s="923"/>
      <c r="EH85" s="923"/>
      <c r="EI85" s="927"/>
      <c r="EJ85" s="922"/>
      <c r="EK85" s="923"/>
      <c r="EL85" s="923"/>
      <c r="EM85" s="924"/>
      <c r="EN85" s="943"/>
      <c r="EO85" s="935"/>
      <c r="EP85" s="935"/>
      <c r="EQ85" s="937"/>
      <c r="ER85" s="922"/>
      <c r="ES85" s="923"/>
      <c r="ET85" s="923"/>
      <c r="EU85" s="927"/>
      <c r="EV85" s="922"/>
      <c r="EW85" s="923"/>
      <c r="EX85" s="923"/>
      <c r="EY85" s="924"/>
    </row>
    <row r="86" spans="1:155" ht="15">
      <c r="A86" s="915">
        <v>83</v>
      </c>
      <c r="B86" s="916">
        <v>0</v>
      </c>
      <c r="C86" s="916">
        <v>0</v>
      </c>
      <c r="D86" s="917">
        <f t="shared" si="6"/>
        <v>24.20833333333333</v>
      </c>
      <c r="E86" s="48">
        <f t="shared" si="7"/>
        <v>24</v>
      </c>
      <c r="F86" s="73" t="s">
        <v>160</v>
      </c>
      <c r="G86" s="884">
        <f>AVERAGE(J86:EY86)</f>
        <v>151.58333333333334</v>
      </c>
      <c r="H86" s="884">
        <f t="shared" si="8"/>
        <v>175.79166666666669</v>
      </c>
      <c r="I86" s="35">
        <f>COUNT(J86:EY86)*1</f>
        <v>12</v>
      </c>
      <c r="J86" s="930"/>
      <c r="K86" s="909"/>
      <c r="L86" s="909"/>
      <c r="M86" s="921"/>
      <c r="N86" s="930"/>
      <c r="O86" s="909"/>
      <c r="P86" s="909"/>
      <c r="Q86" s="921"/>
      <c r="R86" s="930"/>
      <c r="S86" s="909"/>
      <c r="T86" s="909"/>
      <c r="U86" s="921"/>
      <c r="V86" s="928"/>
      <c r="W86" s="923"/>
      <c r="X86" s="923"/>
      <c r="Y86" s="929"/>
      <c r="Z86" s="928"/>
      <c r="AA86" s="923"/>
      <c r="AB86" s="923"/>
      <c r="AC86" s="929"/>
      <c r="AD86" s="928"/>
      <c r="AE86" s="923"/>
      <c r="AF86" s="929"/>
      <c r="AG86" s="928"/>
      <c r="AH86" s="923"/>
      <c r="AI86" s="929"/>
      <c r="AJ86" s="928"/>
      <c r="AK86" s="923"/>
      <c r="AL86" s="923"/>
      <c r="AM86" s="1017"/>
      <c r="AN86" s="928"/>
      <c r="AO86" s="923"/>
      <c r="AP86" s="923"/>
      <c r="AQ86" s="927"/>
      <c r="AR86" s="928"/>
      <c r="AS86" s="923"/>
      <c r="AT86" s="923"/>
      <c r="AU86" s="929"/>
      <c r="AV86" s="928"/>
      <c r="AW86" s="923"/>
      <c r="AX86" s="923"/>
      <c r="AY86" s="929"/>
      <c r="AZ86" s="907"/>
      <c r="BA86" s="908"/>
      <c r="BB86" s="912"/>
      <c r="BC86" s="977"/>
      <c r="BD86" s="1117">
        <v>149</v>
      </c>
      <c r="BE86" s="970">
        <v>136</v>
      </c>
      <c r="BF86" s="970">
        <v>163</v>
      </c>
      <c r="BG86" s="971">
        <v>164</v>
      </c>
      <c r="BH86" s="907"/>
      <c r="BI86" s="908"/>
      <c r="BJ86" s="908"/>
      <c r="BK86" s="910"/>
      <c r="BL86" s="907"/>
      <c r="BM86" s="908"/>
      <c r="BN86" s="908"/>
      <c r="BO86" s="910"/>
      <c r="BP86" s="907"/>
      <c r="BQ86" s="908"/>
      <c r="BR86" s="908"/>
      <c r="BS86" s="912"/>
      <c r="BT86" s="1067"/>
      <c r="BU86" s="1077"/>
      <c r="BV86" s="1077"/>
      <c r="BW86" s="1078"/>
      <c r="BX86" s="907"/>
      <c r="BY86" s="908"/>
      <c r="BZ86" s="908"/>
      <c r="CA86" s="912"/>
      <c r="CB86" s="907"/>
      <c r="CC86" s="908"/>
      <c r="CD86" s="908"/>
      <c r="CE86" s="910"/>
      <c r="CF86" s="948"/>
      <c r="CG86" s="950"/>
      <c r="CH86" s="950"/>
      <c r="CI86" s="955"/>
      <c r="CJ86" s="907">
        <v>174</v>
      </c>
      <c r="CK86" s="923">
        <v>150</v>
      </c>
      <c r="CL86" s="541">
        <v>162</v>
      </c>
      <c r="CM86" s="929">
        <v>185</v>
      </c>
      <c r="CN86" s="907"/>
      <c r="CO86" s="908"/>
      <c r="CP86" s="908"/>
      <c r="CQ86" s="910"/>
      <c r="CR86" s="908"/>
      <c r="CS86" s="908"/>
      <c r="CT86" s="908"/>
      <c r="CU86" s="912"/>
      <c r="CV86" s="907"/>
      <c r="CW86" s="908"/>
      <c r="CX86" s="908"/>
      <c r="CY86" s="910"/>
      <c r="CZ86" s="938"/>
      <c r="DA86" s="952"/>
      <c r="DB86" s="952"/>
      <c r="DC86" s="953"/>
      <c r="DD86" s="907"/>
      <c r="DE86" s="908"/>
      <c r="DF86" s="908"/>
      <c r="DG86" s="912"/>
      <c r="DH86" s="907"/>
      <c r="DI86" s="908"/>
      <c r="DJ86" s="908"/>
      <c r="DK86" s="912"/>
      <c r="DL86" s="1067">
        <v>126</v>
      </c>
      <c r="DM86" s="1065">
        <v>146</v>
      </c>
      <c r="DN86" s="1065">
        <v>150</v>
      </c>
      <c r="DO86" s="1066">
        <v>114</v>
      </c>
      <c r="DP86" s="1067"/>
      <c r="DQ86" s="1077"/>
      <c r="DR86" s="1077"/>
      <c r="DS86" s="1078"/>
      <c r="DT86" s="938"/>
      <c r="DU86" s="952"/>
      <c r="DV86" s="952"/>
      <c r="DW86" s="991"/>
      <c r="DX86" s="907"/>
      <c r="DY86" s="908"/>
      <c r="DZ86" s="908"/>
      <c r="EA86" s="912"/>
      <c r="EB86" s="907"/>
      <c r="EC86" s="908"/>
      <c r="ED86" s="908"/>
      <c r="EE86" s="912"/>
      <c r="EF86" s="907"/>
      <c r="EG86" s="908"/>
      <c r="EH86" s="908"/>
      <c r="EI86" s="912"/>
      <c r="EJ86" s="922"/>
      <c r="EK86" s="908"/>
      <c r="EL86" s="908"/>
      <c r="EM86" s="954"/>
      <c r="EN86" s="943"/>
      <c r="EO86" s="950"/>
      <c r="EP86" s="950"/>
      <c r="EQ86" s="955"/>
      <c r="ER86" s="922"/>
      <c r="ES86" s="908"/>
      <c r="ET86" s="908"/>
      <c r="EU86" s="912"/>
      <c r="EV86" s="922"/>
      <c r="EW86" s="908"/>
      <c r="EX86" s="908"/>
      <c r="EY86" s="954"/>
    </row>
    <row r="87" spans="1:155" ht="15">
      <c r="A87" s="915">
        <v>84</v>
      </c>
      <c r="B87" s="916"/>
      <c r="C87" s="916">
        <v>17</v>
      </c>
      <c r="D87" s="917">
        <f t="shared" si="6"/>
        <v>15.125</v>
      </c>
      <c r="E87" s="48">
        <f t="shared" si="7"/>
        <v>15</v>
      </c>
      <c r="F87" s="73" t="s">
        <v>268</v>
      </c>
      <c r="G87" s="884">
        <f>AVERAGE(J87:EY87)</f>
        <v>169.75</v>
      </c>
      <c r="H87" s="884">
        <f t="shared" si="8"/>
        <v>184.875</v>
      </c>
      <c r="I87" s="35">
        <f>COUNT(J87:EY87)*1</f>
        <v>4</v>
      </c>
      <c r="J87" s="918"/>
      <c r="K87" s="919"/>
      <c r="L87" s="919"/>
      <c r="M87" s="920"/>
      <c r="N87" s="918"/>
      <c r="O87" s="919"/>
      <c r="P87" s="919"/>
      <c r="Q87" s="920"/>
      <c r="R87" s="918"/>
      <c r="S87" s="919"/>
      <c r="T87" s="919"/>
      <c r="U87" s="921"/>
      <c r="V87" s="907"/>
      <c r="W87" s="908"/>
      <c r="X87" s="908"/>
      <c r="Y87" s="910"/>
      <c r="Z87" s="907"/>
      <c r="AA87" s="908"/>
      <c r="AB87" s="908"/>
      <c r="AC87" s="910"/>
      <c r="AD87" s="907"/>
      <c r="AE87" s="908"/>
      <c r="AF87" s="910"/>
      <c r="AG87" s="907"/>
      <c r="AH87" s="923"/>
      <c r="AI87" s="929"/>
      <c r="AJ87" s="907"/>
      <c r="AK87" s="908"/>
      <c r="AL87" s="908"/>
      <c r="AM87" s="1016"/>
      <c r="AN87" s="928"/>
      <c r="AO87" s="909"/>
      <c r="AP87" s="923"/>
      <c r="AQ87" s="927"/>
      <c r="AR87" s="928"/>
      <c r="AS87" s="923"/>
      <c r="AT87" s="923"/>
      <c r="AU87" s="929"/>
      <c r="AV87" s="930"/>
      <c r="AW87" s="931"/>
      <c r="AX87" s="923"/>
      <c r="AY87" s="929"/>
      <c r="AZ87" s="930"/>
      <c r="BA87" s="923"/>
      <c r="BB87" s="927"/>
      <c r="BC87" s="932"/>
      <c r="BD87" s="933"/>
      <c r="BE87" s="923"/>
      <c r="BF87" s="923"/>
      <c r="BG87" s="929"/>
      <c r="BH87" s="907"/>
      <c r="BI87" s="923"/>
      <c r="BJ87" s="923"/>
      <c r="BK87" s="929"/>
      <c r="BL87" s="930"/>
      <c r="BM87" s="923"/>
      <c r="BN87" s="923"/>
      <c r="BO87" s="929"/>
      <c r="BP87" s="930"/>
      <c r="BQ87" s="923"/>
      <c r="BR87" s="923"/>
      <c r="BS87" s="927"/>
      <c r="BT87" s="1064"/>
      <c r="BU87" s="1065"/>
      <c r="BV87" s="1065"/>
      <c r="BW87" s="1066"/>
      <c r="BX87" s="930"/>
      <c r="BY87" s="923"/>
      <c r="BZ87" s="923"/>
      <c r="CA87" s="927"/>
      <c r="CB87" s="930"/>
      <c r="CC87" s="923"/>
      <c r="CD87" s="923"/>
      <c r="CE87" s="929"/>
      <c r="CF87" s="934"/>
      <c r="CG87" s="935"/>
      <c r="CH87" s="935"/>
      <c r="CI87" s="937"/>
      <c r="CJ87" s="930"/>
      <c r="CK87" s="923"/>
      <c r="CL87" s="923"/>
      <c r="CM87" s="929"/>
      <c r="CN87" s="930"/>
      <c r="CO87" s="923"/>
      <c r="CP87" s="923"/>
      <c r="CQ87" s="929"/>
      <c r="CR87" s="909"/>
      <c r="CS87" s="923"/>
      <c r="CT87" s="923"/>
      <c r="CU87" s="927"/>
      <c r="CV87" s="930"/>
      <c r="CW87" s="923"/>
      <c r="CX87" s="923"/>
      <c r="CY87" s="929"/>
      <c r="CZ87" s="938"/>
      <c r="DA87" s="939"/>
      <c r="DB87" s="939"/>
      <c r="DC87" s="940"/>
      <c r="DD87" s="907"/>
      <c r="DE87" s="923"/>
      <c r="DF87" s="923"/>
      <c r="DG87" s="927"/>
      <c r="DH87" s="930"/>
      <c r="DI87" s="923"/>
      <c r="DJ87" s="923"/>
      <c r="DK87" s="927"/>
      <c r="DL87" s="1064"/>
      <c r="DM87" s="1065"/>
      <c r="DN87" s="1065"/>
      <c r="DO87" s="1066"/>
      <c r="DP87" s="1064"/>
      <c r="DQ87" s="1065"/>
      <c r="DR87" s="1065"/>
      <c r="DS87" s="1066"/>
      <c r="DT87" s="1101"/>
      <c r="DU87" s="1102"/>
      <c r="DV87" s="1103"/>
      <c r="DW87" s="1104"/>
      <c r="DX87" s="907"/>
      <c r="DY87" s="909"/>
      <c r="DZ87" s="923"/>
      <c r="EA87" s="927"/>
      <c r="EB87" s="895">
        <v>200</v>
      </c>
      <c r="EC87" s="889">
        <v>159</v>
      </c>
      <c r="ED87" s="889">
        <v>167</v>
      </c>
      <c r="EE87" s="891">
        <v>153</v>
      </c>
      <c r="EF87" s="907"/>
      <c r="EG87" s="909"/>
      <c r="EH87" s="923"/>
      <c r="EI87" s="927"/>
      <c r="EJ87" s="922"/>
      <c r="EK87" s="909"/>
      <c r="EL87" s="923"/>
      <c r="EM87" s="924"/>
      <c r="EN87" s="943"/>
      <c r="EO87" s="949"/>
      <c r="EP87" s="935"/>
      <c r="EQ87" s="937"/>
      <c r="ER87" s="922"/>
      <c r="ES87" s="909"/>
      <c r="ET87" s="923"/>
      <c r="EU87" s="927"/>
      <c r="EV87" s="922"/>
      <c r="EW87" s="990"/>
      <c r="EX87" s="923"/>
      <c r="EY87" s="924"/>
    </row>
    <row r="88" spans="1:155" ht="15">
      <c r="A88" s="880">
        <v>85</v>
      </c>
      <c r="B88" s="916"/>
      <c r="C88" s="916">
        <v>21</v>
      </c>
      <c r="D88" s="917">
        <f t="shared" si="6"/>
        <v>4.5625</v>
      </c>
      <c r="E88" s="48">
        <f t="shared" si="7"/>
        <v>5</v>
      </c>
      <c r="F88" s="784" t="s">
        <v>132</v>
      </c>
      <c r="G88" s="884">
        <f>AVERAGE(J88:EY88)</f>
        <v>190.875</v>
      </c>
      <c r="H88" s="884">
        <f t="shared" si="8"/>
        <v>195.4375</v>
      </c>
      <c r="I88" s="35">
        <f>COUNT(J88:EY88)*1</f>
        <v>8</v>
      </c>
      <c r="J88" s="930"/>
      <c r="K88" s="909"/>
      <c r="L88" s="909"/>
      <c r="M88" s="921"/>
      <c r="N88" s="930"/>
      <c r="O88" s="909"/>
      <c r="P88" s="909"/>
      <c r="Q88" s="921"/>
      <c r="R88" s="930"/>
      <c r="S88" s="909"/>
      <c r="T88" s="909"/>
      <c r="U88" s="921"/>
      <c r="V88" s="928"/>
      <c r="W88" s="923"/>
      <c r="X88" s="923"/>
      <c r="Y88" s="929"/>
      <c r="Z88" s="928"/>
      <c r="AA88" s="923"/>
      <c r="AB88" s="923"/>
      <c r="AC88" s="929"/>
      <c r="AD88" s="928"/>
      <c r="AE88" s="923"/>
      <c r="AF88" s="929"/>
      <c r="AG88" s="928"/>
      <c r="AH88" s="923"/>
      <c r="AI88" s="929"/>
      <c r="AJ88" s="928"/>
      <c r="AK88" s="923"/>
      <c r="AL88" s="923"/>
      <c r="AM88" s="1017"/>
      <c r="AN88" s="907">
        <v>209</v>
      </c>
      <c r="AO88" s="909">
        <v>180</v>
      </c>
      <c r="AP88" s="908">
        <v>204</v>
      </c>
      <c r="AQ88" s="912">
        <v>228</v>
      </c>
      <c r="AR88" s="928"/>
      <c r="AS88" s="923"/>
      <c r="AT88" s="923"/>
      <c r="AU88" s="929"/>
      <c r="AV88" s="928"/>
      <c r="AW88" s="923"/>
      <c r="AX88" s="923"/>
      <c r="AY88" s="929"/>
      <c r="AZ88" s="928"/>
      <c r="BA88" s="923"/>
      <c r="BB88" s="927"/>
      <c r="BC88" s="932"/>
      <c r="BD88" s="947"/>
      <c r="BE88" s="923"/>
      <c r="BF88" s="923"/>
      <c r="BG88" s="929"/>
      <c r="BH88" s="928"/>
      <c r="BI88" s="923"/>
      <c r="BJ88" s="923"/>
      <c r="BK88" s="929"/>
      <c r="BL88" s="928"/>
      <c r="BM88" s="923"/>
      <c r="BN88" s="923"/>
      <c r="BO88" s="929"/>
      <c r="BP88" s="928"/>
      <c r="BQ88" s="923"/>
      <c r="BR88" s="923"/>
      <c r="BS88" s="927"/>
      <c r="BT88" s="1067">
        <v>163</v>
      </c>
      <c r="BU88" s="1065">
        <v>160</v>
      </c>
      <c r="BV88" s="1065">
        <v>177</v>
      </c>
      <c r="BW88" s="1066">
        <v>206</v>
      </c>
      <c r="BX88" s="928"/>
      <c r="BY88" s="923"/>
      <c r="BZ88" s="923"/>
      <c r="CA88" s="927"/>
      <c r="CB88" s="928"/>
      <c r="CC88" s="923"/>
      <c r="CD88" s="923"/>
      <c r="CE88" s="929"/>
      <c r="CF88" s="964"/>
      <c r="CG88" s="935"/>
      <c r="CH88" s="935"/>
      <c r="CI88" s="937"/>
      <c r="CJ88" s="928"/>
      <c r="CK88" s="923"/>
      <c r="CL88" s="923"/>
      <c r="CM88" s="929"/>
      <c r="CN88" s="928"/>
      <c r="CO88" s="923"/>
      <c r="CP88" s="923"/>
      <c r="CQ88" s="929"/>
      <c r="CR88" s="923"/>
      <c r="CS88" s="923"/>
      <c r="CT88" s="923"/>
      <c r="CU88" s="927"/>
      <c r="CV88" s="928"/>
      <c r="CW88" s="923"/>
      <c r="CX88" s="923"/>
      <c r="CY88" s="929"/>
      <c r="CZ88" s="997"/>
      <c r="DA88" s="939"/>
      <c r="DB88" s="939"/>
      <c r="DC88" s="940"/>
      <c r="DD88" s="928"/>
      <c r="DE88" s="923"/>
      <c r="DF88" s="923"/>
      <c r="DG88" s="927"/>
      <c r="DH88" s="928"/>
      <c r="DI88" s="923"/>
      <c r="DJ88" s="923"/>
      <c r="DK88" s="927"/>
      <c r="DL88" s="1068"/>
      <c r="DM88" s="1065"/>
      <c r="DN88" s="1065"/>
      <c r="DO88" s="1066"/>
      <c r="DP88" s="1068"/>
      <c r="DQ88" s="1065"/>
      <c r="DR88" s="1065"/>
      <c r="DS88" s="1066"/>
      <c r="DT88" s="1115"/>
      <c r="DU88" s="1103"/>
      <c r="DV88" s="1103"/>
      <c r="DW88" s="1104"/>
      <c r="DX88" s="928"/>
      <c r="DY88" s="923"/>
      <c r="DZ88" s="923"/>
      <c r="EA88" s="927"/>
      <c r="EB88" s="888"/>
      <c r="EC88" s="889"/>
      <c r="ED88" s="889"/>
      <c r="EE88" s="891"/>
      <c r="EF88" s="928"/>
      <c r="EG88" s="923"/>
      <c r="EH88" s="923"/>
      <c r="EI88" s="927"/>
      <c r="EJ88" s="926"/>
      <c r="EK88" s="923"/>
      <c r="EL88" s="923"/>
      <c r="EM88" s="924"/>
      <c r="EN88" s="965"/>
      <c r="EO88" s="935"/>
      <c r="EP88" s="935"/>
      <c r="EQ88" s="937"/>
      <c r="ER88" s="926"/>
      <c r="ES88" s="923"/>
      <c r="ET88" s="923"/>
      <c r="EU88" s="927"/>
      <c r="EV88" s="926"/>
      <c r="EW88" s="923"/>
      <c r="EX88" s="923"/>
      <c r="EY88" s="924"/>
    </row>
    <row r="89" spans="1:155" ht="15">
      <c r="A89" s="915">
        <v>86</v>
      </c>
      <c r="B89" s="916">
        <v>17</v>
      </c>
      <c r="C89" s="916">
        <v>17</v>
      </c>
      <c r="D89" s="917">
        <f t="shared" si="6"/>
        <v>23.25</v>
      </c>
      <c r="E89" s="48">
        <f t="shared" si="7"/>
        <v>23</v>
      </c>
      <c r="F89" s="73" t="s">
        <v>262</v>
      </c>
      <c r="G89" s="884">
        <f>AVERAGE(J89:EY89)</f>
        <v>153.5</v>
      </c>
      <c r="H89" s="884">
        <f t="shared" si="8"/>
        <v>176.75</v>
      </c>
      <c r="I89" s="35">
        <f>COUNT(J89:EY89)*1</f>
        <v>4</v>
      </c>
      <c r="J89" s="918"/>
      <c r="K89" s="919"/>
      <c r="L89" s="919"/>
      <c r="M89" s="920"/>
      <c r="N89" s="918"/>
      <c r="O89" s="919"/>
      <c r="P89" s="919"/>
      <c r="Q89" s="920"/>
      <c r="R89" s="918"/>
      <c r="S89" s="919"/>
      <c r="T89" s="919"/>
      <c r="U89" s="921"/>
      <c r="V89" s="907"/>
      <c r="W89" s="908"/>
      <c r="X89" s="908"/>
      <c r="Y89" s="910"/>
      <c r="Z89" s="907"/>
      <c r="AA89" s="908"/>
      <c r="AB89" s="908"/>
      <c r="AC89" s="910"/>
      <c r="AD89" s="907"/>
      <c r="AE89" s="908"/>
      <c r="AF89" s="910"/>
      <c r="AG89" s="907"/>
      <c r="AH89" s="923"/>
      <c r="AI89" s="929"/>
      <c r="AJ89" s="907"/>
      <c r="AK89" s="908"/>
      <c r="AL89" s="908"/>
      <c r="AM89" s="1016"/>
      <c r="AN89" s="928"/>
      <c r="AO89" s="909"/>
      <c r="AP89" s="923"/>
      <c r="AQ89" s="927"/>
      <c r="AR89" s="928"/>
      <c r="AS89" s="923"/>
      <c r="AT89" s="923"/>
      <c r="AU89" s="929"/>
      <c r="AV89" s="930"/>
      <c r="AW89" s="931"/>
      <c r="AX89" s="923"/>
      <c r="AY89" s="929"/>
      <c r="AZ89" s="930"/>
      <c r="BA89" s="923"/>
      <c r="BB89" s="927"/>
      <c r="BC89" s="932"/>
      <c r="BD89" s="933"/>
      <c r="BE89" s="923"/>
      <c r="BF89" s="923"/>
      <c r="BG89" s="929"/>
      <c r="BH89" s="907"/>
      <c r="BI89" s="923"/>
      <c r="BJ89" s="923"/>
      <c r="BK89" s="929"/>
      <c r="BL89" s="930"/>
      <c r="BM89" s="923"/>
      <c r="BN89" s="923"/>
      <c r="BO89" s="929"/>
      <c r="BP89" s="930"/>
      <c r="BQ89" s="923"/>
      <c r="BR89" s="923"/>
      <c r="BS89" s="927"/>
      <c r="BT89" s="1064"/>
      <c r="BU89" s="1065"/>
      <c r="BV89" s="1065"/>
      <c r="BW89" s="1066"/>
      <c r="BX89" s="930"/>
      <c r="BY89" s="923"/>
      <c r="BZ89" s="923"/>
      <c r="CA89" s="927"/>
      <c r="CB89" s="930"/>
      <c r="CC89" s="923"/>
      <c r="CD89" s="923"/>
      <c r="CE89" s="929"/>
      <c r="CF89" s="934"/>
      <c r="CG89" s="935"/>
      <c r="CH89" s="935"/>
      <c r="CI89" s="937"/>
      <c r="CJ89" s="930"/>
      <c r="CK89" s="923"/>
      <c r="CL89" s="923"/>
      <c r="CM89" s="929"/>
      <c r="CN89" s="930"/>
      <c r="CO89" s="923"/>
      <c r="CP89" s="923"/>
      <c r="CQ89" s="929"/>
      <c r="CR89" s="909"/>
      <c r="CS89" s="923"/>
      <c r="CT89" s="923"/>
      <c r="CU89" s="927"/>
      <c r="CV89" s="930"/>
      <c r="CW89" s="923"/>
      <c r="CX89" s="923"/>
      <c r="CY89" s="929"/>
      <c r="CZ89" s="938"/>
      <c r="DA89" s="939"/>
      <c r="DB89" s="939"/>
      <c r="DC89" s="940"/>
      <c r="DD89" s="907"/>
      <c r="DE89" s="923"/>
      <c r="DF89" s="923"/>
      <c r="DG89" s="927"/>
      <c r="DH89" s="930"/>
      <c r="DI89" s="923"/>
      <c r="DJ89" s="923"/>
      <c r="DK89" s="927"/>
      <c r="DL89" s="1064"/>
      <c r="DM89" s="1065"/>
      <c r="DN89" s="1065"/>
      <c r="DO89" s="1066"/>
      <c r="DP89" s="1064"/>
      <c r="DQ89" s="1065"/>
      <c r="DR89" s="1065"/>
      <c r="DS89" s="1066"/>
      <c r="DT89" s="1101"/>
      <c r="DU89" s="1102"/>
      <c r="DV89" s="1103"/>
      <c r="DW89" s="1104"/>
      <c r="DX89" s="907"/>
      <c r="DY89" s="909"/>
      <c r="DZ89" s="923"/>
      <c r="EA89" s="927"/>
      <c r="EB89" s="895"/>
      <c r="EC89" s="886"/>
      <c r="ED89" s="889"/>
      <c r="EE89" s="891"/>
      <c r="EF89" s="907"/>
      <c r="EG89" s="909"/>
      <c r="EH89" s="923"/>
      <c r="EI89" s="927"/>
      <c r="EJ89" s="922"/>
      <c r="EK89" s="909"/>
      <c r="EL89" s="923"/>
      <c r="EM89" s="924"/>
      <c r="EN89" s="943"/>
      <c r="EO89" s="949"/>
      <c r="EP89" s="935"/>
      <c r="EQ89" s="937"/>
      <c r="ER89" s="988">
        <v>155</v>
      </c>
      <c r="ES89" s="970">
        <v>166</v>
      </c>
      <c r="ET89" s="970">
        <v>126</v>
      </c>
      <c r="EU89" s="974">
        <v>167</v>
      </c>
      <c r="EV89" s="922"/>
      <c r="EW89" s="990"/>
      <c r="EX89" s="923"/>
      <c r="EY89" s="924"/>
    </row>
    <row r="90" spans="1:155" ht="15">
      <c r="A90" s="915">
        <v>87</v>
      </c>
      <c r="B90" s="916">
        <v>15</v>
      </c>
      <c r="C90" s="916">
        <v>15</v>
      </c>
      <c r="D90" s="917">
        <f t="shared" si="6"/>
        <v>13.75</v>
      </c>
      <c r="E90" s="48">
        <f t="shared" si="7"/>
        <v>14</v>
      </c>
      <c r="F90" s="784" t="s">
        <v>76</v>
      </c>
      <c r="G90" s="884">
        <f>AVERAGE(J90:EY90)</f>
        <v>172.5</v>
      </c>
      <c r="H90" s="884">
        <f t="shared" si="8"/>
        <v>186.25</v>
      </c>
      <c r="I90" s="35">
        <f>COUNT(J90:EY90)*1</f>
        <v>4</v>
      </c>
      <c r="J90" s="918"/>
      <c r="K90" s="919"/>
      <c r="L90" s="919"/>
      <c r="M90" s="920"/>
      <c r="N90" s="918"/>
      <c r="O90" s="919"/>
      <c r="P90" s="919"/>
      <c r="Q90" s="920"/>
      <c r="R90" s="918"/>
      <c r="S90" s="919"/>
      <c r="T90" s="919"/>
      <c r="U90" s="921"/>
      <c r="V90" s="907"/>
      <c r="W90" s="908"/>
      <c r="X90" s="908"/>
      <c r="Y90" s="910"/>
      <c r="Z90" s="907"/>
      <c r="AA90" s="908"/>
      <c r="AB90" s="908"/>
      <c r="AC90" s="910"/>
      <c r="AD90" s="907"/>
      <c r="AE90" s="908"/>
      <c r="AF90" s="910"/>
      <c r="AG90" s="907"/>
      <c r="AH90" s="923"/>
      <c r="AI90" s="929"/>
      <c r="AJ90" s="907"/>
      <c r="AK90" s="908"/>
      <c r="AL90" s="908"/>
      <c r="AM90" s="1016"/>
      <c r="AN90" s="928"/>
      <c r="AO90" s="909"/>
      <c r="AP90" s="923"/>
      <c r="AQ90" s="927"/>
      <c r="AR90" s="928"/>
      <c r="AS90" s="923"/>
      <c r="AT90" s="923"/>
      <c r="AU90" s="929"/>
      <c r="AV90" s="930"/>
      <c r="AW90" s="931"/>
      <c r="AX90" s="923"/>
      <c r="AY90" s="929"/>
      <c r="AZ90" s="930"/>
      <c r="BA90" s="923"/>
      <c r="BB90" s="927"/>
      <c r="BC90" s="932"/>
      <c r="BD90" s="933"/>
      <c r="BE90" s="923"/>
      <c r="BF90" s="923"/>
      <c r="BG90" s="929"/>
      <c r="BH90" s="907"/>
      <c r="BI90" s="923"/>
      <c r="BJ90" s="923"/>
      <c r="BK90" s="929"/>
      <c r="BL90" s="930"/>
      <c r="BM90" s="923"/>
      <c r="BN90" s="923"/>
      <c r="BO90" s="929"/>
      <c r="BP90" s="930"/>
      <c r="BQ90" s="923"/>
      <c r="BR90" s="923"/>
      <c r="BS90" s="927"/>
      <c r="BT90" s="1064"/>
      <c r="BU90" s="1065"/>
      <c r="BV90" s="1065"/>
      <c r="BW90" s="1066"/>
      <c r="BX90" s="930"/>
      <c r="BY90" s="923"/>
      <c r="BZ90" s="923"/>
      <c r="CA90" s="927"/>
      <c r="CB90" s="930"/>
      <c r="CC90" s="923"/>
      <c r="CD90" s="923"/>
      <c r="CE90" s="929"/>
      <c r="CF90" s="934">
        <v>191</v>
      </c>
      <c r="CG90" s="1006">
        <v>149</v>
      </c>
      <c r="CH90" s="935">
        <v>152</v>
      </c>
      <c r="CI90" s="937">
        <v>198</v>
      </c>
      <c r="CJ90" s="930"/>
      <c r="CK90" s="923"/>
      <c r="CL90" s="923"/>
      <c r="CM90" s="929"/>
      <c r="CN90" s="930"/>
      <c r="CO90" s="923"/>
      <c r="CP90" s="923"/>
      <c r="CQ90" s="929"/>
      <c r="CR90" s="909"/>
      <c r="CS90" s="923"/>
      <c r="CT90" s="923"/>
      <c r="CU90" s="927"/>
      <c r="CV90" s="930"/>
      <c r="CW90" s="923"/>
      <c r="CX90" s="923"/>
      <c r="CY90" s="929"/>
      <c r="CZ90" s="966"/>
      <c r="DA90" s="939"/>
      <c r="DB90" s="939"/>
      <c r="DC90" s="940"/>
      <c r="DD90" s="930"/>
      <c r="DE90" s="923"/>
      <c r="DF90" s="923"/>
      <c r="DG90" s="927"/>
      <c r="DH90" s="930"/>
      <c r="DI90" s="923"/>
      <c r="DJ90" s="923"/>
      <c r="DK90" s="927"/>
      <c r="DL90" s="1064"/>
      <c r="DM90" s="1065"/>
      <c r="DN90" s="1065"/>
      <c r="DO90" s="1066"/>
      <c r="DP90" s="1064"/>
      <c r="DQ90" s="1065"/>
      <c r="DR90" s="1065"/>
      <c r="DS90" s="1066"/>
      <c r="DT90" s="1119"/>
      <c r="DU90" s="1103"/>
      <c r="DV90" s="1103"/>
      <c r="DW90" s="1104"/>
      <c r="DX90" s="930"/>
      <c r="DY90" s="923"/>
      <c r="DZ90" s="923"/>
      <c r="EA90" s="927"/>
      <c r="EB90" s="930"/>
      <c r="EC90" s="923"/>
      <c r="ED90" s="923"/>
      <c r="EE90" s="927"/>
      <c r="EF90" s="930"/>
      <c r="EG90" s="923"/>
      <c r="EH90" s="923"/>
      <c r="EI90" s="927"/>
      <c r="EJ90" s="957"/>
      <c r="EK90" s="923"/>
      <c r="EL90" s="923"/>
      <c r="EM90" s="924"/>
      <c r="EN90" s="967"/>
      <c r="EO90" s="935"/>
      <c r="EP90" s="935"/>
      <c r="EQ90" s="937"/>
      <c r="ER90" s="957"/>
      <c r="ES90" s="923"/>
      <c r="ET90" s="923"/>
      <c r="EU90" s="927"/>
      <c r="EV90" s="957"/>
      <c r="EW90" s="923"/>
      <c r="EX90" s="923"/>
      <c r="EY90" s="924"/>
    </row>
    <row r="91" spans="1:155" ht="15">
      <c r="A91" s="880">
        <v>88</v>
      </c>
      <c r="B91" s="916">
        <v>5</v>
      </c>
      <c r="C91" s="916">
        <v>23</v>
      </c>
      <c r="D91" s="917">
        <f t="shared" si="6"/>
        <v>23.625</v>
      </c>
      <c r="E91" s="48">
        <f t="shared" si="7"/>
        <v>24</v>
      </c>
      <c r="F91" s="784" t="s">
        <v>263</v>
      </c>
      <c r="G91" s="884">
        <f>AVERAGE(J91:EY91)</f>
        <v>152.75</v>
      </c>
      <c r="H91" s="884">
        <f t="shared" si="8"/>
        <v>176.375</v>
      </c>
      <c r="I91" s="35">
        <f>COUNT(J91:EY91)*1</f>
        <v>4</v>
      </c>
      <c r="J91" s="918"/>
      <c r="K91" s="919"/>
      <c r="L91" s="919"/>
      <c r="M91" s="920"/>
      <c r="N91" s="918"/>
      <c r="O91" s="919"/>
      <c r="P91" s="919"/>
      <c r="Q91" s="920"/>
      <c r="R91" s="918"/>
      <c r="S91" s="919"/>
      <c r="T91" s="919"/>
      <c r="U91" s="921"/>
      <c r="V91" s="907"/>
      <c r="W91" s="908"/>
      <c r="X91" s="908"/>
      <c r="Y91" s="910"/>
      <c r="Z91" s="907"/>
      <c r="AA91" s="908"/>
      <c r="AB91" s="908"/>
      <c r="AC91" s="910"/>
      <c r="AD91" s="907"/>
      <c r="AE91" s="908"/>
      <c r="AF91" s="910"/>
      <c r="AG91" s="907"/>
      <c r="AH91" s="923"/>
      <c r="AI91" s="929"/>
      <c r="AJ91" s="907"/>
      <c r="AK91" s="908"/>
      <c r="AL91" s="908"/>
      <c r="AM91" s="1016"/>
      <c r="AN91" s="928"/>
      <c r="AO91" s="909"/>
      <c r="AP91" s="923"/>
      <c r="AQ91" s="927"/>
      <c r="AR91" s="928"/>
      <c r="AS91" s="923"/>
      <c r="AT91" s="923"/>
      <c r="AU91" s="929"/>
      <c r="AV91" s="930"/>
      <c r="AW91" s="931"/>
      <c r="AX91" s="923"/>
      <c r="AY91" s="929"/>
      <c r="AZ91" s="930"/>
      <c r="BA91" s="923"/>
      <c r="BB91" s="927"/>
      <c r="BC91" s="932"/>
      <c r="BD91" s="933"/>
      <c r="BE91" s="923"/>
      <c r="BF91" s="923"/>
      <c r="BG91" s="929"/>
      <c r="BH91" s="907"/>
      <c r="BI91" s="923"/>
      <c r="BJ91" s="923"/>
      <c r="BK91" s="929"/>
      <c r="BL91" s="930"/>
      <c r="BM91" s="923"/>
      <c r="BN91" s="923"/>
      <c r="BO91" s="929"/>
      <c r="BP91" s="930"/>
      <c r="BQ91" s="923"/>
      <c r="BR91" s="923"/>
      <c r="BS91" s="927"/>
      <c r="BT91" s="1064"/>
      <c r="BU91" s="1065"/>
      <c r="BV91" s="1065"/>
      <c r="BW91" s="1066"/>
      <c r="BX91" s="930"/>
      <c r="BY91" s="923"/>
      <c r="BZ91" s="923"/>
      <c r="CA91" s="927"/>
      <c r="CB91" s="930"/>
      <c r="CC91" s="923"/>
      <c r="CD91" s="923"/>
      <c r="CE91" s="929"/>
      <c r="CF91" s="934"/>
      <c r="CG91" s="935"/>
      <c r="CH91" s="935"/>
      <c r="CI91" s="937"/>
      <c r="CJ91" s="930"/>
      <c r="CK91" s="923"/>
      <c r="CL91" s="923"/>
      <c r="CM91" s="929"/>
      <c r="CN91" s="930"/>
      <c r="CO91" s="923"/>
      <c r="CP91" s="923"/>
      <c r="CQ91" s="929"/>
      <c r="CR91" s="909"/>
      <c r="CS91" s="923"/>
      <c r="CT91" s="923"/>
      <c r="CU91" s="927"/>
      <c r="CV91" s="930"/>
      <c r="CW91" s="923"/>
      <c r="CX91" s="923"/>
      <c r="CY91" s="929"/>
      <c r="CZ91" s="938"/>
      <c r="DA91" s="939"/>
      <c r="DB91" s="939"/>
      <c r="DC91" s="940"/>
      <c r="DD91" s="907"/>
      <c r="DE91" s="923"/>
      <c r="DF91" s="923"/>
      <c r="DG91" s="927"/>
      <c r="DH91" s="930"/>
      <c r="DI91" s="923"/>
      <c r="DJ91" s="923"/>
      <c r="DK91" s="927"/>
      <c r="DL91" s="1064"/>
      <c r="DM91" s="1065"/>
      <c r="DN91" s="1065"/>
      <c r="DO91" s="1066"/>
      <c r="DP91" s="1064"/>
      <c r="DQ91" s="1065"/>
      <c r="DR91" s="1065"/>
      <c r="DS91" s="1066"/>
      <c r="DT91" s="1101"/>
      <c r="DU91" s="1102"/>
      <c r="DV91" s="1103"/>
      <c r="DW91" s="1104"/>
      <c r="DX91" s="907"/>
      <c r="DY91" s="909"/>
      <c r="DZ91" s="923"/>
      <c r="EA91" s="927"/>
      <c r="EB91" s="895"/>
      <c r="EC91" s="886"/>
      <c r="ED91" s="889"/>
      <c r="EE91" s="891"/>
      <c r="EF91" s="907"/>
      <c r="EG91" s="909"/>
      <c r="EH91" s="923"/>
      <c r="EI91" s="927"/>
      <c r="EJ91" s="922"/>
      <c r="EK91" s="909"/>
      <c r="EL91" s="923"/>
      <c r="EM91" s="924"/>
      <c r="EN91" s="943">
        <v>137</v>
      </c>
      <c r="EO91" s="935">
        <v>144</v>
      </c>
      <c r="EP91" s="935">
        <v>166</v>
      </c>
      <c r="EQ91" s="937">
        <v>164</v>
      </c>
      <c r="ER91" s="922"/>
      <c r="ES91" s="909"/>
      <c r="ET91" s="923"/>
      <c r="EU91" s="927"/>
      <c r="EV91" s="922"/>
      <c r="EW91" s="990"/>
      <c r="EX91" s="923"/>
      <c r="EY91" s="924"/>
    </row>
    <row r="92" spans="1:155" ht="15">
      <c r="A92" s="915">
        <v>89</v>
      </c>
      <c r="B92" s="916">
        <v>14</v>
      </c>
      <c r="C92" s="916">
        <v>14</v>
      </c>
      <c r="D92" s="917">
        <f t="shared" si="6"/>
        <v>19.375</v>
      </c>
      <c r="E92" s="48">
        <f t="shared" si="7"/>
        <v>19</v>
      </c>
      <c r="F92" s="784" t="s">
        <v>220</v>
      </c>
      <c r="G92" s="884">
        <f>AVERAGE(J92:EY92)</f>
        <v>161.25</v>
      </c>
      <c r="H92" s="884">
        <f t="shared" si="8"/>
        <v>180.625</v>
      </c>
      <c r="I92" s="35">
        <f>COUNT(J92:EY92)*1</f>
        <v>4</v>
      </c>
      <c r="J92" s="918"/>
      <c r="K92" s="919"/>
      <c r="L92" s="919"/>
      <c r="M92" s="920"/>
      <c r="N92" s="918"/>
      <c r="O92" s="919"/>
      <c r="P92" s="919"/>
      <c r="Q92" s="920"/>
      <c r="R92" s="918"/>
      <c r="S92" s="919"/>
      <c r="T92" s="919"/>
      <c r="U92" s="921"/>
      <c r="V92" s="907"/>
      <c r="W92" s="908"/>
      <c r="X92" s="908"/>
      <c r="Y92" s="910"/>
      <c r="Z92" s="907"/>
      <c r="AA92" s="908"/>
      <c r="AB92" s="908"/>
      <c r="AC92" s="910"/>
      <c r="AD92" s="907"/>
      <c r="AE92" s="908"/>
      <c r="AF92" s="910"/>
      <c r="AG92" s="907"/>
      <c r="AH92" s="923"/>
      <c r="AI92" s="929"/>
      <c r="AJ92" s="907"/>
      <c r="AK92" s="908"/>
      <c r="AL92" s="908"/>
      <c r="AM92" s="1016"/>
      <c r="AN92" s="928"/>
      <c r="AO92" s="909"/>
      <c r="AP92" s="923"/>
      <c r="AQ92" s="927"/>
      <c r="AR92" s="928"/>
      <c r="AS92" s="923"/>
      <c r="AT92" s="923"/>
      <c r="AU92" s="929"/>
      <c r="AV92" s="930"/>
      <c r="AW92" s="931"/>
      <c r="AX92" s="923"/>
      <c r="AY92" s="929"/>
      <c r="AZ92" s="930"/>
      <c r="BA92" s="923"/>
      <c r="BB92" s="927"/>
      <c r="BC92" s="932"/>
      <c r="BD92" s="933"/>
      <c r="BE92" s="923"/>
      <c r="BF92" s="923"/>
      <c r="BG92" s="929"/>
      <c r="BH92" s="907"/>
      <c r="BI92" s="923"/>
      <c r="BJ92" s="923"/>
      <c r="BK92" s="929"/>
      <c r="BL92" s="930"/>
      <c r="BM92" s="923"/>
      <c r="BN92" s="923"/>
      <c r="BO92" s="929"/>
      <c r="BP92" s="930"/>
      <c r="BQ92" s="923"/>
      <c r="BR92" s="923"/>
      <c r="BS92" s="927"/>
      <c r="BT92" s="1064"/>
      <c r="BU92" s="1065"/>
      <c r="BV92" s="1065"/>
      <c r="BW92" s="1066"/>
      <c r="BX92" s="930"/>
      <c r="BY92" s="923"/>
      <c r="BZ92" s="923"/>
      <c r="CA92" s="927"/>
      <c r="CB92" s="930"/>
      <c r="CC92" s="923"/>
      <c r="CD92" s="923"/>
      <c r="CE92" s="929"/>
      <c r="CF92" s="934"/>
      <c r="CG92" s="935"/>
      <c r="CH92" s="935"/>
      <c r="CI92" s="937"/>
      <c r="CJ92" s="930"/>
      <c r="CK92" s="923"/>
      <c r="CL92" s="923"/>
      <c r="CM92" s="929"/>
      <c r="CN92" s="930"/>
      <c r="CO92" s="923"/>
      <c r="CP92" s="923"/>
      <c r="CQ92" s="929"/>
      <c r="CR92" s="909"/>
      <c r="CS92" s="923"/>
      <c r="CT92" s="923"/>
      <c r="CU92" s="927"/>
      <c r="CV92" s="930"/>
      <c r="CW92" s="923"/>
      <c r="CX92" s="923"/>
      <c r="CY92" s="929"/>
      <c r="CZ92" s="1079">
        <v>159</v>
      </c>
      <c r="DA92" s="1080">
        <v>161</v>
      </c>
      <c r="DB92" s="1080">
        <v>158</v>
      </c>
      <c r="DC92" s="1081">
        <v>167</v>
      </c>
      <c r="DD92" s="930"/>
      <c r="DE92" s="923"/>
      <c r="DF92" s="923"/>
      <c r="DG92" s="927"/>
      <c r="DH92" s="930"/>
      <c r="DI92" s="923"/>
      <c r="DJ92" s="923"/>
      <c r="DK92" s="927"/>
      <c r="DL92" s="1064"/>
      <c r="DM92" s="1065"/>
      <c r="DN92" s="1065"/>
      <c r="DO92" s="1066"/>
      <c r="DP92" s="1064"/>
      <c r="DQ92" s="1065"/>
      <c r="DR92" s="1065"/>
      <c r="DS92" s="1066"/>
      <c r="DT92" s="1119"/>
      <c r="DU92" s="1103"/>
      <c r="DV92" s="1103"/>
      <c r="DW92" s="1104"/>
      <c r="DX92" s="930"/>
      <c r="DY92" s="923"/>
      <c r="DZ92" s="923"/>
      <c r="EA92" s="927"/>
      <c r="EB92" s="885"/>
      <c r="EC92" s="889"/>
      <c r="ED92" s="889"/>
      <c r="EE92" s="891"/>
      <c r="EF92" s="930"/>
      <c r="EG92" s="923"/>
      <c r="EH92" s="923"/>
      <c r="EI92" s="927"/>
      <c r="EJ92" s="957"/>
      <c r="EK92" s="923"/>
      <c r="EL92" s="923"/>
      <c r="EM92" s="924"/>
      <c r="EN92" s="967"/>
      <c r="EO92" s="935"/>
      <c r="EP92" s="935"/>
      <c r="EQ92" s="937"/>
      <c r="ER92" s="957"/>
      <c r="ES92" s="923"/>
      <c r="ET92" s="923"/>
      <c r="EU92" s="927"/>
      <c r="EV92" s="957"/>
      <c r="EW92" s="923"/>
      <c r="EX92" s="923"/>
      <c r="EY92" s="924"/>
    </row>
    <row r="93" spans="1:155" ht="15">
      <c r="A93" s="915">
        <v>90</v>
      </c>
      <c r="B93" s="916"/>
      <c r="C93" s="916">
        <v>24</v>
      </c>
      <c r="D93" s="917">
        <f t="shared" si="6"/>
        <v>21.3125</v>
      </c>
      <c r="E93" s="48">
        <f t="shared" si="7"/>
        <v>21</v>
      </c>
      <c r="F93" s="784" t="s">
        <v>255</v>
      </c>
      <c r="G93" s="884">
        <f>AVERAGE(J93:EY93)</f>
        <v>157.375</v>
      </c>
      <c r="H93" s="884">
        <f t="shared" si="8"/>
        <v>178.6875</v>
      </c>
      <c r="I93" s="35">
        <f>COUNT(J93:EY93)*1</f>
        <v>8</v>
      </c>
      <c r="J93" s="918"/>
      <c r="K93" s="919"/>
      <c r="L93" s="919"/>
      <c r="M93" s="920"/>
      <c r="N93" s="918"/>
      <c r="O93" s="919"/>
      <c r="P93" s="919"/>
      <c r="Q93" s="920"/>
      <c r="R93" s="918"/>
      <c r="S93" s="919"/>
      <c r="T93" s="919"/>
      <c r="U93" s="921"/>
      <c r="V93" s="907"/>
      <c r="W93" s="908"/>
      <c r="X93" s="908"/>
      <c r="Y93" s="910"/>
      <c r="Z93" s="907"/>
      <c r="AA93" s="908"/>
      <c r="AB93" s="908"/>
      <c r="AC93" s="910"/>
      <c r="AD93" s="907"/>
      <c r="AE93" s="908"/>
      <c r="AF93" s="910"/>
      <c r="AG93" s="907"/>
      <c r="AH93" s="923"/>
      <c r="AI93" s="929"/>
      <c r="AJ93" s="907"/>
      <c r="AK93" s="908"/>
      <c r="AL93" s="908"/>
      <c r="AM93" s="1016"/>
      <c r="AN93" s="928"/>
      <c r="AO93" s="909"/>
      <c r="AP93" s="923"/>
      <c r="AQ93" s="927"/>
      <c r="AR93" s="928"/>
      <c r="AS93" s="923"/>
      <c r="AT93" s="923"/>
      <c r="AU93" s="929"/>
      <c r="AV93" s="930"/>
      <c r="AW93" s="931"/>
      <c r="AX93" s="923"/>
      <c r="AY93" s="929"/>
      <c r="AZ93" s="930"/>
      <c r="BA93" s="923"/>
      <c r="BB93" s="927"/>
      <c r="BC93" s="932"/>
      <c r="BD93" s="933"/>
      <c r="BE93" s="923"/>
      <c r="BF93" s="923"/>
      <c r="BG93" s="929"/>
      <c r="BH93" s="907"/>
      <c r="BI93" s="923"/>
      <c r="BJ93" s="923"/>
      <c r="BK93" s="929"/>
      <c r="BL93" s="930"/>
      <c r="BM93" s="923"/>
      <c r="BN93" s="923"/>
      <c r="BO93" s="929"/>
      <c r="BP93" s="930"/>
      <c r="BQ93" s="923"/>
      <c r="BR93" s="923"/>
      <c r="BS93" s="927"/>
      <c r="BT93" s="1064"/>
      <c r="BU93" s="1065"/>
      <c r="BV93" s="1065"/>
      <c r="BW93" s="1066"/>
      <c r="BX93" s="930"/>
      <c r="BY93" s="923"/>
      <c r="BZ93" s="923"/>
      <c r="CA93" s="927"/>
      <c r="CB93" s="930"/>
      <c r="CC93" s="923"/>
      <c r="CD93" s="923"/>
      <c r="CE93" s="929"/>
      <c r="CF93" s="934"/>
      <c r="CG93" s="935"/>
      <c r="CH93" s="935"/>
      <c r="CI93" s="937"/>
      <c r="CJ93" s="930"/>
      <c r="CK93" s="923"/>
      <c r="CL93" s="923"/>
      <c r="CM93" s="929"/>
      <c r="CN93" s="930"/>
      <c r="CO93" s="923"/>
      <c r="CP93" s="923"/>
      <c r="CQ93" s="929"/>
      <c r="CR93" s="909"/>
      <c r="CS93" s="923"/>
      <c r="CT93" s="923"/>
      <c r="CU93" s="927"/>
      <c r="CV93" s="930"/>
      <c r="CW93" s="923"/>
      <c r="CX93" s="923"/>
      <c r="CY93" s="929"/>
      <c r="CZ93" s="938"/>
      <c r="DA93" s="939"/>
      <c r="DB93" s="939"/>
      <c r="DC93" s="940"/>
      <c r="DD93" s="907"/>
      <c r="DE93" s="923"/>
      <c r="DF93" s="923"/>
      <c r="DG93" s="927"/>
      <c r="DH93" s="930"/>
      <c r="DI93" s="923"/>
      <c r="DJ93" s="923"/>
      <c r="DK93" s="927"/>
      <c r="DL93" s="1064"/>
      <c r="DM93" s="1065"/>
      <c r="DN93" s="1065"/>
      <c r="DO93" s="1066"/>
      <c r="DP93" s="1064"/>
      <c r="DQ93" s="1065"/>
      <c r="DR93" s="1065"/>
      <c r="DS93" s="1066"/>
      <c r="DT93" s="1101"/>
      <c r="DU93" s="1102"/>
      <c r="DV93" s="1103"/>
      <c r="DW93" s="1104"/>
      <c r="DX93" s="907"/>
      <c r="DY93" s="909"/>
      <c r="DZ93" s="923"/>
      <c r="EA93" s="927"/>
      <c r="EB93" s="895"/>
      <c r="EC93" s="886"/>
      <c r="ED93" s="889"/>
      <c r="EE93" s="891"/>
      <c r="EF93" s="907"/>
      <c r="EG93" s="909"/>
      <c r="EH93" s="923"/>
      <c r="EI93" s="927"/>
      <c r="EJ93" s="922"/>
      <c r="EK93" s="909"/>
      <c r="EL93" s="923"/>
      <c r="EM93" s="924"/>
      <c r="EN93" s="943">
        <v>134</v>
      </c>
      <c r="EO93" s="935">
        <v>193</v>
      </c>
      <c r="EP93" s="935">
        <v>179</v>
      </c>
      <c r="EQ93" s="937">
        <v>152</v>
      </c>
      <c r="ER93" s="922">
        <v>102</v>
      </c>
      <c r="ES93" s="923">
        <v>109</v>
      </c>
      <c r="ET93" s="923">
        <v>235</v>
      </c>
      <c r="EU93" s="927">
        <v>155</v>
      </c>
      <c r="EV93" s="922"/>
      <c r="EW93" s="990"/>
      <c r="EX93" s="923"/>
      <c r="EY93" s="924"/>
    </row>
    <row r="94" spans="1:155" ht="15">
      <c r="A94" s="880">
        <v>91</v>
      </c>
      <c r="B94" s="916">
        <v>19</v>
      </c>
      <c r="C94" s="916">
        <v>19</v>
      </c>
      <c r="D94" s="917">
        <f t="shared" si="6"/>
        <v>14.21875</v>
      </c>
      <c r="E94" s="48">
        <f t="shared" si="7"/>
        <v>14</v>
      </c>
      <c r="F94" s="784" t="s">
        <v>241</v>
      </c>
      <c r="G94" s="884">
        <f>AVERAGE(J94:EY94)</f>
        <v>171.5625</v>
      </c>
      <c r="H94" s="884">
        <f t="shared" si="8"/>
        <v>185.78125</v>
      </c>
      <c r="I94" s="35">
        <f>COUNT(J94:EY94)*1</f>
        <v>16</v>
      </c>
      <c r="J94" s="918"/>
      <c r="K94" s="919"/>
      <c r="L94" s="919"/>
      <c r="M94" s="920"/>
      <c r="N94" s="918"/>
      <c r="O94" s="919"/>
      <c r="P94" s="919"/>
      <c r="Q94" s="920"/>
      <c r="R94" s="918"/>
      <c r="S94" s="919"/>
      <c r="T94" s="919"/>
      <c r="U94" s="921"/>
      <c r="V94" s="907"/>
      <c r="W94" s="908"/>
      <c r="X94" s="908"/>
      <c r="Y94" s="910"/>
      <c r="Z94" s="907"/>
      <c r="AA94" s="908"/>
      <c r="AB94" s="908"/>
      <c r="AC94" s="910"/>
      <c r="AD94" s="907"/>
      <c r="AE94" s="908"/>
      <c r="AF94" s="910"/>
      <c r="AG94" s="907"/>
      <c r="AH94" s="923"/>
      <c r="AI94" s="929"/>
      <c r="AJ94" s="907"/>
      <c r="AK94" s="908"/>
      <c r="AL94" s="908"/>
      <c r="AM94" s="1016"/>
      <c r="AN94" s="928"/>
      <c r="AO94" s="909"/>
      <c r="AP94" s="923"/>
      <c r="AQ94" s="927"/>
      <c r="AR94" s="928"/>
      <c r="AS94" s="923"/>
      <c r="AT94" s="923"/>
      <c r="AU94" s="929"/>
      <c r="AV94" s="930"/>
      <c r="AW94" s="931"/>
      <c r="AX94" s="923"/>
      <c r="AY94" s="929"/>
      <c r="AZ94" s="930"/>
      <c r="BA94" s="923"/>
      <c r="BB94" s="927"/>
      <c r="BC94" s="932"/>
      <c r="BD94" s="933"/>
      <c r="BE94" s="923"/>
      <c r="BF94" s="923"/>
      <c r="BG94" s="929"/>
      <c r="BH94" s="907"/>
      <c r="BI94" s="923"/>
      <c r="BJ94" s="923"/>
      <c r="BK94" s="929"/>
      <c r="BL94" s="930"/>
      <c r="BM94" s="923"/>
      <c r="BN94" s="923"/>
      <c r="BO94" s="929"/>
      <c r="BP94" s="930"/>
      <c r="BQ94" s="923"/>
      <c r="BR94" s="923"/>
      <c r="BS94" s="927"/>
      <c r="BT94" s="1064"/>
      <c r="BU94" s="1065"/>
      <c r="BV94" s="1065"/>
      <c r="BW94" s="1066"/>
      <c r="BX94" s="930"/>
      <c r="BY94" s="923"/>
      <c r="BZ94" s="923"/>
      <c r="CA94" s="927"/>
      <c r="CB94" s="930"/>
      <c r="CC94" s="923"/>
      <c r="CD94" s="923"/>
      <c r="CE94" s="929"/>
      <c r="CF94" s="934"/>
      <c r="CG94" s="935"/>
      <c r="CH94" s="935"/>
      <c r="CI94" s="937"/>
      <c r="CJ94" s="930"/>
      <c r="CK94" s="923"/>
      <c r="CL94" s="923"/>
      <c r="CM94" s="929"/>
      <c r="CN94" s="930"/>
      <c r="CO94" s="923"/>
      <c r="CP94" s="923"/>
      <c r="CQ94" s="929"/>
      <c r="CR94" s="909"/>
      <c r="CS94" s="923"/>
      <c r="CT94" s="923"/>
      <c r="CU94" s="927"/>
      <c r="CV94" s="930"/>
      <c r="CW94" s="923"/>
      <c r="CX94" s="923"/>
      <c r="CY94" s="929"/>
      <c r="CZ94" s="938"/>
      <c r="DA94" s="939"/>
      <c r="DB94" s="939"/>
      <c r="DC94" s="940"/>
      <c r="DD94" s="907"/>
      <c r="DE94" s="923"/>
      <c r="DF94" s="923"/>
      <c r="DG94" s="927"/>
      <c r="DH94" s="930"/>
      <c r="DI94" s="923"/>
      <c r="DJ94" s="923"/>
      <c r="DK94" s="927"/>
      <c r="DL94" s="1086">
        <v>180</v>
      </c>
      <c r="DM94" s="1087">
        <v>207</v>
      </c>
      <c r="DN94" s="1087">
        <v>180</v>
      </c>
      <c r="DO94" s="1093">
        <v>166</v>
      </c>
      <c r="DP94" s="1067">
        <v>181</v>
      </c>
      <c r="DQ94" s="1065">
        <v>162</v>
      </c>
      <c r="DR94" s="1065">
        <v>171</v>
      </c>
      <c r="DS94" s="1066">
        <v>155</v>
      </c>
      <c r="DT94" s="1101">
        <v>168</v>
      </c>
      <c r="DU94" s="1103">
        <v>190</v>
      </c>
      <c r="DV94" s="1103">
        <v>135</v>
      </c>
      <c r="DW94" s="1104">
        <v>153</v>
      </c>
      <c r="DX94" s="930"/>
      <c r="DY94" s="923"/>
      <c r="DZ94" s="923"/>
      <c r="EA94" s="927"/>
      <c r="EB94" s="885"/>
      <c r="EC94" s="889"/>
      <c r="ED94" s="889"/>
      <c r="EE94" s="891"/>
      <c r="EF94" s="907">
        <v>159</v>
      </c>
      <c r="EG94" s="923">
        <v>162</v>
      </c>
      <c r="EH94" s="923">
        <v>205</v>
      </c>
      <c r="EI94" s="976">
        <v>171</v>
      </c>
      <c r="EJ94" s="957"/>
      <c r="EK94" s="923"/>
      <c r="EL94" s="923"/>
      <c r="EM94" s="924"/>
      <c r="EN94" s="967"/>
      <c r="EO94" s="935"/>
      <c r="EP94" s="935"/>
      <c r="EQ94" s="937"/>
      <c r="ER94" s="957"/>
      <c r="ES94" s="923"/>
      <c r="ET94" s="923"/>
      <c r="EU94" s="927"/>
      <c r="EV94" s="957"/>
      <c r="EW94" s="923"/>
      <c r="EX94" s="923"/>
      <c r="EY94" s="924"/>
    </row>
    <row r="95" spans="1:155" ht="15">
      <c r="A95" s="915">
        <v>92</v>
      </c>
      <c r="B95" s="916">
        <v>0</v>
      </c>
      <c r="C95" s="916">
        <v>0</v>
      </c>
      <c r="D95" s="917">
        <f t="shared" si="6"/>
        <v>0.25</v>
      </c>
      <c r="E95" s="48">
        <f t="shared" si="7"/>
        <v>0</v>
      </c>
      <c r="F95" s="784" t="s">
        <v>19</v>
      </c>
      <c r="G95" s="884">
        <f>AVERAGE(J95:EY95)</f>
        <v>199.5</v>
      </c>
      <c r="H95" s="884">
        <f t="shared" si="8"/>
        <v>199.75</v>
      </c>
      <c r="I95" s="35">
        <f>COUNT(J95:EY95)*1</f>
        <v>4</v>
      </c>
      <c r="J95" s="918"/>
      <c r="K95" s="919"/>
      <c r="L95" s="919"/>
      <c r="M95" s="920"/>
      <c r="N95" s="918"/>
      <c r="O95" s="919"/>
      <c r="P95" s="919"/>
      <c r="Q95" s="920"/>
      <c r="R95" s="918"/>
      <c r="S95" s="919"/>
      <c r="T95" s="919"/>
      <c r="U95" s="921"/>
      <c r="V95" s="907"/>
      <c r="W95" s="908"/>
      <c r="X95" s="908"/>
      <c r="Y95" s="910"/>
      <c r="Z95" s="907"/>
      <c r="AA95" s="908"/>
      <c r="AB95" s="908"/>
      <c r="AC95" s="910"/>
      <c r="AD95" s="907"/>
      <c r="AE95" s="908"/>
      <c r="AF95" s="910"/>
      <c r="AG95" s="907"/>
      <c r="AH95" s="923"/>
      <c r="AI95" s="929"/>
      <c r="AJ95" s="907"/>
      <c r="AK95" s="908"/>
      <c r="AL95" s="908"/>
      <c r="AM95" s="1016"/>
      <c r="AN95" s="928"/>
      <c r="AO95" s="909"/>
      <c r="AP95" s="923"/>
      <c r="AQ95" s="927"/>
      <c r="AR95" s="928"/>
      <c r="AS95" s="923"/>
      <c r="AT95" s="923"/>
      <c r="AU95" s="929"/>
      <c r="AV95" s="930"/>
      <c r="AW95" s="931"/>
      <c r="AX95" s="923"/>
      <c r="AY95" s="929"/>
      <c r="AZ95" s="930"/>
      <c r="BA95" s="923"/>
      <c r="BB95" s="927"/>
      <c r="BC95" s="932"/>
      <c r="BD95" s="933"/>
      <c r="BE95" s="923"/>
      <c r="BF95" s="923"/>
      <c r="BG95" s="929"/>
      <c r="BH95" s="907"/>
      <c r="BI95" s="923"/>
      <c r="BJ95" s="923"/>
      <c r="BK95" s="929"/>
      <c r="BL95" s="930"/>
      <c r="BM95" s="923"/>
      <c r="BN95" s="923"/>
      <c r="BO95" s="929"/>
      <c r="BP95" s="930"/>
      <c r="BQ95" s="923"/>
      <c r="BR95" s="923"/>
      <c r="BS95" s="927"/>
      <c r="BT95" s="1064"/>
      <c r="BU95" s="1065"/>
      <c r="BV95" s="1065"/>
      <c r="BW95" s="1066"/>
      <c r="BX95" s="930"/>
      <c r="BY95" s="923"/>
      <c r="BZ95" s="923"/>
      <c r="CA95" s="927"/>
      <c r="CB95" s="930"/>
      <c r="CC95" s="923"/>
      <c r="CD95" s="923"/>
      <c r="CE95" s="929"/>
      <c r="CF95" s="948">
        <v>209</v>
      </c>
      <c r="CG95" s="935">
        <v>211</v>
      </c>
      <c r="CH95" s="935">
        <v>201</v>
      </c>
      <c r="CI95" s="937">
        <v>177</v>
      </c>
      <c r="CJ95" s="930"/>
      <c r="CK95" s="923"/>
      <c r="CL95" s="923"/>
      <c r="CM95" s="929"/>
      <c r="CN95" s="930"/>
      <c r="CO95" s="923"/>
      <c r="CP95" s="923"/>
      <c r="CQ95" s="929"/>
      <c r="CR95" s="909"/>
      <c r="CS95" s="923"/>
      <c r="CT95" s="923"/>
      <c r="CU95" s="927"/>
      <c r="CV95" s="930"/>
      <c r="CW95" s="923"/>
      <c r="CX95" s="923"/>
      <c r="CY95" s="929"/>
      <c r="CZ95" s="966"/>
      <c r="DA95" s="939"/>
      <c r="DB95" s="939"/>
      <c r="DC95" s="940"/>
      <c r="DD95" s="930"/>
      <c r="DE95" s="923"/>
      <c r="DF95" s="923"/>
      <c r="DG95" s="927"/>
      <c r="DH95" s="930"/>
      <c r="DI95" s="923"/>
      <c r="DJ95" s="923"/>
      <c r="DK95" s="927"/>
      <c r="DL95" s="1064"/>
      <c r="DM95" s="1065"/>
      <c r="DN95" s="1065"/>
      <c r="DO95" s="1066"/>
      <c r="DP95" s="1064"/>
      <c r="DQ95" s="1065"/>
      <c r="DR95" s="1065"/>
      <c r="DS95" s="1066"/>
      <c r="DT95" s="1119"/>
      <c r="DU95" s="1103"/>
      <c r="DV95" s="1103"/>
      <c r="DW95" s="1104"/>
      <c r="DX95" s="930"/>
      <c r="DY95" s="923"/>
      <c r="DZ95" s="923"/>
      <c r="EA95" s="927"/>
      <c r="EB95" s="885"/>
      <c r="EC95" s="889"/>
      <c r="ED95" s="889"/>
      <c r="EE95" s="891"/>
      <c r="EF95" s="930"/>
      <c r="EG95" s="923"/>
      <c r="EH95" s="923"/>
      <c r="EI95" s="927"/>
      <c r="EJ95" s="957"/>
      <c r="EK95" s="923"/>
      <c r="EL95" s="923"/>
      <c r="EM95" s="924"/>
      <c r="EN95" s="967"/>
      <c r="EO95" s="935"/>
      <c r="EP95" s="935"/>
      <c r="EQ95" s="937"/>
      <c r="ER95" s="957"/>
      <c r="ES95" s="923"/>
      <c r="ET95" s="923"/>
      <c r="EU95" s="927"/>
      <c r="EV95" s="957"/>
      <c r="EW95" s="923"/>
      <c r="EX95" s="923"/>
      <c r="EY95" s="924"/>
    </row>
    <row r="96" spans="1:155" ht="15">
      <c r="A96" s="915">
        <v>93</v>
      </c>
      <c r="B96" s="916">
        <v>30</v>
      </c>
      <c r="C96" s="916">
        <v>30</v>
      </c>
      <c r="D96" s="917">
        <f t="shared" si="6"/>
        <v>30</v>
      </c>
      <c r="E96" s="48">
        <f t="shared" si="7"/>
        <v>30</v>
      </c>
      <c r="F96" s="784" t="s">
        <v>146</v>
      </c>
      <c r="G96" s="884">
        <f>AVERAGE(J96:EY96)</f>
        <v>120.75</v>
      </c>
      <c r="H96" s="884">
        <f t="shared" si="8"/>
        <v>150.75</v>
      </c>
      <c r="I96" s="35">
        <f>COUNT(J96:EY96)*1</f>
        <v>4</v>
      </c>
      <c r="J96" s="918"/>
      <c r="K96" s="919"/>
      <c r="L96" s="919"/>
      <c r="M96" s="920"/>
      <c r="N96" s="918"/>
      <c r="O96" s="919"/>
      <c r="P96" s="919"/>
      <c r="Q96" s="920"/>
      <c r="R96" s="918"/>
      <c r="S96" s="919"/>
      <c r="T96" s="919"/>
      <c r="U96" s="921"/>
      <c r="V96" s="907"/>
      <c r="W96" s="908"/>
      <c r="X96" s="908"/>
      <c r="Y96" s="910"/>
      <c r="Z96" s="907"/>
      <c r="AA96" s="908"/>
      <c r="AB96" s="908"/>
      <c r="AC96" s="910"/>
      <c r="AD96" s="907"/>
      <c r="AE96" s="908"/>
      <c r="AF96" s="910"/>
      <c r="AG96" s="907"/>
      <c r="AH96" s="923"/>
      <c r="AI96" s="929"/>
      <c r="AJ96" s="907"/>
      <c r="AK96" s="908"/>
      <c r="AL96" s="908"/>
      <c r="AM96" s="1016"/>
      <c r="AN96" s="928"/>
      <c r="AO96" s="909"/>
      <c r="AP96" s="923"/>
      <c r="AQ96" s="927"/>
      <c r="AR96" s="928"/>
      <c r="AS96" s="923"/>
      <c r="AT96" s="923"/>
      <c r="AU96" s="929"/>
      <c r="AV96" s="930"/>
      <c r="AW96" s="931"/>
      <c r="AX96" s="923"/>
      <c r="AY96" s="929"/>
      <c r="AZ96" s="930"/>
      <c r="BA96" s="923"/>
      <c r="BB96" s="927"/>
      <c r="BC96" s="932"/>
      <c r="BD96" s="933"/>
      <c r="BE96" s="923"/>
      <c r="BF96" s="923"/>
      <c r="BG96" s="929"/>
      <c r="BH96" s="907"/>
      <c r="BI96" s="923"/>
      <c r="BJ96" s="923"/>
      <c r="BK96" s="929"/>
      <c r="BL96" s="930"/>
      <c r="BM96" s="923"/>
      <c r="BN96" s="923"/>
      <c r="BO96" s="929"/>
      <c r="BP96" s="930">
        <v>101</v>
      </c>
      <c r="BQ96" s="908">
        <v>115</v>
      </c>
      <c r="BR96" s="923">
        <v>152</v>
      </c>
      <c r="BS96" s="927">
        <v>115</v>
      </c>
      <c r="BT96" s="1064"/>
      <c r="BU96" s="1065"/>
      <c r="BV96" s="1065"/>
      <c r="BW96" s="1066"/>
      <c r="BX96" s="930"/>
      <c r="BY96" s="923"/>
      <c r="BZ96" s="923"/>
      <c r="CA96" s="927"/>
      <c r="CB96" s="930"/>
      <c r="CC96" s="923"/>
      <c r="CD96" s="923"/>
      <c r="CE96" s="929"/>
      <c r="CF96" s="934"/>
      <c r="CG96" s="935"/>
      <c r="CH96" s="935"/>
      <c r="CI96" s="937"/>
      <c r="CJ96" s="930"/>
      <c r="CK96" s="923"/>
      <c r="CL96" s="923"/>
      <c r="CM96" s="929"/>
      <c r="CN96" s="930"/>
      <c r="CO96" s="923"/>
      <c r="CP96" s="923"/>
      <c r="CQ96" s="929"/>
      <c r="CR96" s="909"/>
      <c r="CS96" s="923"/>
      <c r="CT96" s="923"/>
      <c r="CU96" s="927"/>
      <c r="CV96" s="930"/>
      <c r="CW96" s="923"/>
      <c r="CX96" s="923"/>
      <c r="CY96" s="929"/>
      <c r="CZ96" s="966"/>
      <c r="DA96" s="939"/>
      <c r="DB96" s="939"/>
      <c r="DC96" s="940"/>
      <c r="DD96" s="930"/>
      <c r="DE96" s="923"/>
      <c r="DF96" s="923"/>
      <c r="DG96" s="927"/>
      <c r="DH96" s="930"/>
      <c r="DI96" s="923"/>
      <c r="DJ96" s="923"/>
      <c r="DK96" s="927"/>
      <c r="DL96" s="1064"/>
      <c r="DM96" s="1065"/>
      <c r="DN96" s="1065"/>
      <c r="DO96" s="1066"/>
      <c r="DP96" s="1064"/>
      <c r="DQ96" s="1065"/>
      <c r="DR96" s="1065"/>
      <c r="DS96" s="1066"/>
      <c r="DT96" s="1119"/>
      <c r="DU96" s="1103"/>
      <c r="DV96" s="1103"/>
      <c r="DW96" s="1104"/>
      <c r="DX96" s="930"/>
      <c r="DY96" s="923"/>
      <c r="DZ96" s="923"/>
      <c r="EA96" s="927"/>
      <c r="EB96" s="885"/>
      <c r="EC96" s="889"/>
      <c r="ED96" s="889"/>
      <c r="EE96" s="891"/>
      <c r="EF96" s="930"/>
      <c r="EG96" s="923"/>
      <c r="EH96" s="923"/>
      <c r="EI96" s="927"/>
      <c r="EJ96" s="957"/>
      <c r="EK96" s="923"/>
      <c r="EL96" s="923"/>
      <c r="EM96" s="924"/>
      <c r="EN96" s="967"/>
      <c r="EO96" s="935"/>
      <c r="EP96" s="935"/>
      <c r="EQ96" s="937"/>
      <c r="ER96" s="957"/>
      <c r="ES96" s="923"/>
      <c r="ET96" s="923"/>
      <c r="EU96" s="927"/>
      <c r="EV96" s="957"/>
      <c r="EW96" s="923"/>
      <c r="EX96" s="923"/>
      <c r="EY96" s="924"/>
    </row>
    <row r="97" spans="1:155" ht="15">
      <c r="A97" s="880">
        <v>94</v>
      </c>
      <c r="B97" s="916">
        <v>5</v>
      </c>
      <c r="C97" s="916">
        <v>19</v>
      </c>
      <c r="D97" s="917">
        <f t="shared" si="6"/>
        <v>19.25</v>
      </c>
      <c r="E97" s="48">
        <f t="shared" si="7"/>
        <v>19</v>
      </c>
      <c r="F97" s="784" t="s">
        <v>267</v>
      </c>
      <c r="G97" s="884">
        <f>AVERAGE(J97:EY97)</f>
        <v>161.5</v>
      </c>
      <c r="H97" s="884">
        <f t="shared" si="8"/>
        <v>180.75</v>
      </c>
      <c r="I97" s="35">
        <f>COUNT(J97:EY97)*1</f>
        <v>4</v>
      </c>
      <c r="J97" s="918"/>
      <c r="K97" s="919"/>
      <c r="L97" s="919"/>
      <c r="M97" s="920"/>
      <c r="N97" s="918"/>
      <c r="O97" s="919"/>
      <c r="P97" s="919"/>
      <c r="Q97" s="920"/>
      <c r="R97" s="918"/>
      <c r="S97" s="919"/>
      <c r="T97" s="919"/>
      <c r="U97" s="921"/>
      <c r="V97" s="907"/>
      <c r="W97" s="908"/>
      <c r="X97" s="908"/>
      <c r="Y97" s="910"/>
      <c r="Z97" s="907"/>
      <c r="AA97" s="908"/>
      <c r="AB97" s="908"/>
      <c r="AC97" s="910"/>
      <c r="AD97" s="907"/>
      <c r="AE97" s="908"/>
      <c r="AF97" s="910"/>
      <c r="AG97" s="907"/>
      <c r="AH97" s="923"/>
      <c r="AI97" s="929"/>
      <c r="AJ97" s="907"/>
      <c r="AK97" s="908"/>
      <c r="AL97" s="908"/>
      <c r="AM97" s="1016"/>
      <c r="AN97" s="928"/>
      <c r="AO97" s="909"/>
      <c r="AP97" s="923"/>
      <c r="AQ97" s="927"/>
      <c r="AR97" s="928"/>
      <c r="AS97" s="923"/>
      <c r="AT97" s="923"/>
      <c r="AU97" s="929"/>
      <c r="AV97" s="930"/>
      <c r="AW97" s="931"/>
      <c r="AX97" s="923"/>
      <c r="AY97" s="929"/>
      <c r="AZ97" s="930"/>
      <c r="BA97" s="923"/>
      <c r="BB97" s="927"/>
      <c r="BC97" s="932"/>
      <c r="BD97" s="933"/>
      <c r="BE97" s="923"/>
      <c r="BF97" s="923"/>
      <c r="BG97" s="929"/>
      <c r="BH97" s="907"/>
      <c r="BI97" s="923"/>
      <c r="BJ97" s="923"/>
      <c r="BK97" s="929"/>
      <c r="BL97" s="930"/>
      <c r="BM97" s="923"/>
      <c r="BN97" s="923"/>
      <c r="BO97" s="929"/>
      <c r="BP97" s="930"/>
      <c r="BQ97" s="923"/>
      <c r="BR97" s="923"/>
      <c r="BS97" s="927"/>
      <c r="BT97" s="1064"/>
      <c r="BU97" s="1065"/>
      <c r="BV97" s="1065"/>
      <c r="BW97" s="1066"/>
      <c r="BX97" s="930"/>
      <c r="BY97" s="923"/>
      <c r="BZ97" s="923"/>
      <c r="CA97" s="927"/>
      <c r="CB97" s="930"/>
      <c r="CC97" s="923"/>
      <c r="CD97" s="923"/>
      <c r="CE97" s="929"/>
      <c r="CF97" s="934"/>
      <c r="CG97" s="935"/>
      <c r="CH97" s="935"/>
      <c r="CI97" s="937"/>
      <c r="CJ97" s="930"/>
      <c r="CK97" s="923"/>
      <c r="CL97" s="923"/>
      <c r="CM97" s="929"/>
      <c r="CN97" s="930"/>
      <c r="CO97" s="923"/>
      <c r="CP97" s="923"/>
      <c r="CQ97" s="929"/>
      <c r="CR97" s="909"/>
      <c r="CS97" s="923"/>
      <c r="CT97" s="923"/>
      <c r="CU97" s="927"/>
      <c r="CV97" s="930"/>
      <c r="CW97" s="923"/>
      <c r="CX97" s="923"/>
      <c r="CY97" s="929"/>
      <c r="CZ97" s="938"/>
      <c r="DA97" s="939"/>
      <c r="DB97" s="939"/>
      <c r="DC97" s="940"/>
      <c r="DD97" s="907"/>
      <c r="DE97" s="923"/>
      <c r="DF97" s="923"/>
      <c r="DG97" s="927"/>
      <c r="DH97" s="930"/>
      <c r="DI97" s="923"/>
      <c r="DJ97" s="923"/>
      <c r="DK97" s="927"/>
      <c r="DL97" s="1064"/>
      <c r="DM97" s="1065"/>
      <c r="DN97" s="1065"/>
      <c r="DO97" s="1066"/>
      <c r="DP97" s="1064"/>
      <c r="DQ97" s="1065"/>
      <c r="DR97" s="1065"/>
      <c r="DS97" s="1066"/>
      <c r="DT97" s="1101"/>
      <c r="DU97" s="1102"/>
      <c r="DV97" s="1103"/>
      <c r="DW97" s="1104"/>
      <c r="DX97" s="907"/>
      <c r="DY97" s="909"/>
      <c r="DZ97" s="923"/>
      <c r="EA97" s="927"/>
      <c r="EB97" s="895"/>
      <c r="EC97" s="886"/>
      <c r="ED97" s="889"/>
      <c r="EE97" s="891"/>
      <c r="EF97" s="907"/>
      <c r="EG97" s="909"/>
      <c r="EH97" s="923"/>
      <c r="EI97" s="927"/>
      <c r="EJ97" s="988">
        <v>160</v>
      </c>
      <c r="EK97" s="970">
        <v>169</v>
      </c>
      <c r="EL97" s="970">
        <v>158</v>
      </c>
      <c r="EM97" s="996">
        <v>159</v>
      </c>
      <c r="EN97" s="1123"/>
      <c r="EO97" s="1071"/>
      <c r="EP97" s="1065"/>
      <c r="EQ97" s="1121"/>
      <c r="ER97" s="922"/>
      <c r="ES97" s="909"/>
      <c r="ET97" s="923"/>
      <c r="EU97" s="927"/>
      <c r="EV97" s="922"/>
      <c r="EW97" s="990"/>
      <c r="EX97" s="923"/>
      <c r="EY97" s="924"/>
    </row>
    <row r="98" spans="1:155" ht="15">
      <c r="A98" s="915">
        <v>95</v>
      </c>
      <c r="B98" s="916">
        <v>4</v>
      </c>
      <c r="C98" s="916">
        <v>4</v>
      </c>
      <c r="D98" s="917">
        <f t="shared" si="6"/>
        <v>26.41666666666667</v>
      </c>
      <c r="E98" s="48">
        <f t="shared" si="7"/>
        <v>26</v>
      </c>
      <c r="F98" s="73" t="s">
        <v>264</v>
      </c>
      <c r="G98" s="884">
        <f>AVERAGE(J98:EY98)</f>
        <v>147.16666666666666</v>
      </c>
      <c r="H98" s="884">
        <f t="shared" si="8"/>
        <v>173.58333333333331</v>
      </c>
      <c r="I98" s="35">
        <f>COUNT(J98:EY98)*1</f>
        <v>12</v>
      </c>
      <c r="J98" s="918"/>
      <c r="K98" s="919"/>
      <c r="L98" s="919"/>
      <c r="M98" s="920"/>
      <c r="N98" s="918"/>
      <c r="O98" s="919"/>
      <c r="P98" s="919"/>
      <c r="Q98" s="920"/>
      <c r="R98" s="918"/>
      <c r="S98" s="919"/>
      <c r="T98" s="919"/>
      <c r="U98" s="921"/>
      <c r="V98" s="907"/>
      <c r="W98" s="908"/>
      <c r="X98" s="908"/>
      <c r="Y98" s="910"/>
      <c r="Z98" s="907"/>
      <c r="AA98" s="908"/>
      <c r="AB98" s="908"/>
      <c r="AC98" s="910"/>
      <c r="AD98" s="907"/>
      <c r="AE98" s="908"/>
      <c r="AF98" s="910"/>
      <c r="AG98" s="907"/>
      <c r="AH98" s="923"/>
      <c r="AI98" s="929"/>
      <c r="AJ98" s="907"/>
      <c r="AK98" s="908"/>
      <c r="AL98" s="908"/>
      <c r="AM98" s="1016"/>
      <c r="AN98" s="928"/>
      <c r="AO98" s="909"/>
      <c r="AP98" s="923"/>
      <c r="AQ98" s="927"/>
      <c r="AR98" s="928"/>
      <c r="AS98" s="923"/>
      <c r="AT98" s="923"/>
      <c r="AU98" s="929"/>
      <c r="AV98" s="930"/>
      <c r="AW98" s="931"/>
      <c r="AX98" s="923"/>
      <c r="AY98" s="929"/>
      <c r="AZ98" s="930"/>
      <c r="BA98" s="923"/>
      <c r="BB98" s="927"/>
      <c r="BC98" s="932"/>
      <c r="BD98" s="933"/>
      <c r="BE98" s="923"/>
      <c r="BF98" s="923"/>
      <c r="BG98" s="929"/>
      <c r="BH98" s="907"/>
      <c r="BI98" s="923"/>
      <c r="BJ98" s="923"/>
      <c r="BK98" s="929"/>
      <c r="BL98" s="930"/>
      <c r="BM98" s="923"/>
      <c r="BN98" s="923"/>
      <c r="BO98" s="929"/>
      <c r="BP98" s="930"/>
      <c r="BQ98" s="923"/>
      <c r="BR98" s="923"/>
      <c r="BS98" s="927"/>
      <c r="BT98" s="1064"/>
      <c r="BU98" s="1065"/>
      <c r="BV98" s="1065"/>
      <c r="BW98" s="1066"/>
      <c r="BX98" s="930"/>
      <c r="BY98" s="923"/>
      <c r="BZ98" s="923"/>
      <c r="CA98" s="927"/>
      <c r="CB98" s="930"/>
      <c r="CC98" s="923"/>
      <c r="CD98" s="923"/>
      <c r="CE98" s="929"/>
      <c r="CF98" s="934"/>
      <c r="CG98" s="935"/>
      <c r="CH98" s="935"/>
      <c r="CI98" s="937"/>
      <c r="CJ98" s="930"/>
      <c r="CK98" s="923"/>
      <c r="CL98" s="923"/>
      <c r="CM98" s="929"/>
      <c r="CN98" s="930"/>
      <c r="CO98" s="923"/>
      <c r="CP98" s="923"/>
      <c r="CQ98" s="929"/>
      <c r="CR98" s="909"/>
      <c r="CS98" s="923"/>
      <c r="CT98" s="923"/>
      <c r="CU98" s="927"/>
      <c r="CV98" s="930"/>
      <c r="CW98" s="923"/>
      <c r="CX98" s="923"/>
      <c r="CY98" s="929"/>
      <c r="CZ98" s="938"/>
      <c r="DA98" s="939"/>
      <c r="DB98" s="939"/>
      <c r="DC98" s="940"/>
      <c r="DD98" s="907"/>
      <c r="DE98" s="923"/>
      <c r="DF98" s="923"/>
      <c r="DG98" s="927"/>
      <c r="DH98" s="930"/>
      <c r="DI98" s="923"/>
      <c r="DJ98" s="923"/>
      <c r="DK98" s="927"/>
      <c r="DL98" s="1064"/>
      <c r="DM98" s="1065"/>
      <c r="DN98" s="1065"/>
      <c r="DO98" s="1066"/>
      <c r="DP98" s="1064"/>
      <c r="DQ98" s="1065"/>
      <c r="DR98" s="1065"/>
      <c r="DS98" s="1066"/>
      <c r="DT98" s="1101"/>
      <c r="DU98" s="1102"/>
      <c r="DV98" s="1103"/>
      <c r="DW98" s="1104"/>
      <c r="DX98" s="907"/>
      <c r="DY98" s="909"/>
      <c r="DZ98" s="923"/>
      <c r="EA98" s="927"/>
      <c r="EB98" s="895"/>
      <c r="EC98" s="886"/>
      <c r="ED98" s="889"/>
      <c r="EE98" s="891"/>
      <c r="EF98" s="972">
        <v>160</v>
      </c>
      <c r="EG98" s="970">
        <v>176</v>
      </c>
      <c r="EH98" s="970">
        <v>169</v>
      </c>
      <c r="EI98" s="927">
        <v>153</v>
      </c>
      <c r="EJ98" s="922">
        <v>125</v>
      </c>
      <c r="EK98" s="923">
        <v>133</v>
      </c>
      <c r="EL98" s="923">
        <v>121</v>
      </c>
      <c r="EM98" s="924">
        <v>200</v>
      </c>
      <c r="EN98" s="1123">
        <v>116</v>
      </c>
      <c r="EO98" s="1065">
        <v>121</v>
      </c>
      <c r="EP98" s="1065">
        <v>150</v>
      </c>
      <c r="EQ98" s="1121">
        <v>142</v>
      </c>
      <c r="ER98" s="922"/>
      <c r="ES98" s="909"/>
      <c r="ET98" s="923"/>
      <c r="EU98" s="927"/>
      <c r="EV98" s="922"/>
      <c r="EW98" s="990"/>
      <c r="EX98" s="923"/>
      <c r="EY98" s="924"/>
    </row>
    <row r="99" spans="1:155" ht="15">
      <c r="A99" s="915">
        <v>96</v>
      </c>
      <c r="B99" s="916">
        <v>27</v>
      </c>
      <c r="C99" s="916">
        <v>27</v>
      </c>
      <c r="D99" s="917">
        <f t="shared" si="6"/>
        <v>3.875</v>
      </c>
      <c r="E99" s="48">
        <f t="shared" si="7"/>
        <v>4</v>
      </c>
      <c r="F99" s="784" t="s">
        <v>240</v>
      </c>
      <c r="G99" s="884">
        <f>AVERAGE(J99:EY99)</f>
        <v>192.25</v>
      </c>
      <c r="H99" s="884">
        <f t="shared" si="8"/>
        <v>196.125</v>
      </c>
      <c r="I99" s="35">
        <f>COUNT(J99:EY99)*1</f>
        <v>4</v>
      </c>
      <c r="J99" s="918"/>
      <c r="K99" s="919"/>
      <c r="L99" s="919"/>
      <c r="M99" s="920"/>
      <c r="N99" s="918"/>
      <c r="O99" s="919"/>
      <c r="P99" s="919"/>
      <c r="Q99" s="920"/>
      <c r="R99" s="918"/>
      <c r="S99" s="919"/>
      <c r="T99" s="919"/>
      <c r="U99" s="921"/>
      <c r="V99" s="907"/>
      <c r="W99" s="908"/>
      <c r="X99" s="908"/>
      <c r="Y99" s="910"/>
      <c r="Z99" s="907"/>
      <c r="AA99" s="908"/>
      <c r="AB99" s="908"/>
      <c r="AC99" s="910"/>
      <c r="AD99" s="907"/>
      <c r="AE99" s="908"/>
      <c r="AF99" s="910"/>
      <c r="AG99" s="907"/>
      <c r="AH99" s="923"/>
      <c r="AI99" s="929"/>
      <c r="AJ99" s="907"/>
      <c r="AK99" s="908"/>
      <c r="AL99" s="908"/>
      <c r="AM99" s="1016"/>
      <c r="AN99" s="928"/>
      <c r="AO99" s="909"/>
      <c r="AP99" s="923"/>
      <c r="AQ99" s="927"/>
      <c r="AR99" s="928"/>
      <c r="AS99" s="923"/>
      <c r="AT99" s="923"/>
      <c r="AU99" s="929"/>
      <c r="AV99" s="930"/>
      <c r="AW99" s="931"/>
      <c r="AX99" s="923"/>
      <c r="AY99" s="929"/>
      <c r="AZ99" s="930"/>
      <c r="BA99" s="923"/>
      <c r="BB99" s="927"/>
      <c r="BC99" s="932"/>
      <c r="BD99" s="933"/>
      <c r="BE99" s="923"/>
      <c r="BF99" s="923"/>
      <c r="BG99" s="929"/>
      <c r="BH99" s="907"/>
      <c r="BI99" s="923"/>
      <c r="BJ99" s="923"/>
      <c r="BK99" s="929"/>
      <c r="BL99" s="930"/>
      <c r="BM99" s="923"/>
      <c r="BN99" s="923"/>
      <c r="BO99" s="929"/>
      <c r="BP99" s="930"/>
      <c r="BQ99" s="923"/>
      <c r="BR99" s="923"/>
      <c r="BS99" s="927"/>
      <c r="BT99" s="1064"/>
      <c r="BU99" s="1065"/>
      <c r="BV99" s="1065"/>
      <c r="BW99" s="1066"/>
      <c r="BX99" s="930"/>
      <c r="BY99" s="923"/>
      <c r="BZ99" s="923"/>
      <c r="CA99" s="927"/>
      <c r="CB99" s="930"/>
      <c r="CC99" s="923"/>
      <c r="CD99" s="923"/>
      <c r="CE99" s="929"/>
      <c r="CF99" s="934"/>
      <c r="CG99" s="935"/>
      <c r="CH99" s="935"/>
      <c r="CI99" s="937"/>
      <c r="CJ99" s="930"/>
      <c r="CK99" s="923"/>
      <c r="CL99" s="923"/>
      <c r="CM99" s="929"/>
      <c r="CN99" s="930"/>
      <c r="CO99" s="923"/>
      <c r="CP99" s="923"/>
      <c r="CQ99" s="929"/>
      <c r="CR99" s="909"/>
      <c r="CS99" s="923"/>
      <c r="CT99" s="923"/>
      <c r="CU99" s="927"/>
      <c r="CV99" s="930"/>
      <c r="CW99" s="923"/>
      <c r="CX99" s="923"/>
      <c r="CY99" s="929"/>
      <c r="CZ99" s="938"/>
      <c r="DA99" s="939"/>
      <c r="DB99" s="939"/>
      <c r="DC99" s="940"/>
      <c r="DD99" s="907"/>
      <c r="DE99" s="923"/>
      <c r="DF99" s="923"/>
      <c r="DG99" s="927"/>
      <c r="DH99" s="930"/>
      <c r="DI99" s="923"/>
      <c r="DJ99" s="923"/>
      <c r="DK99" s="927"/>
      <c r="DL99" s="1064"/>
      <c r="DM99" s="1065"/>
      <c r="DN99" s="1065"/>
      <c r="DO99" s="1066"/>
      <c r="DP99" s="1064"/>
      <c r="DQ99" s="1065"/>
      <c r="DR99" s="1065"/>
      <c r="DS99" s="1066"/>
      <c r="DT99" s="1101">
        <v>216</v>
      </c>
      <c r="DU99" s="1102">
        <v>199</v>
      </c>
      <c r="DV99" s="1103">
        <v>170</v>
      </c>
      <c r="DW99" s="1104">
        <v>184</v>
      </c>
      <c r="DX99" s="907"/>
      <c r="DY99" s="909"/>
      <c r="DZ99" s="923"/>
      <c r="EA99" s="927"/>
      <c r="EB99" s="895"/>
      <c r="EC99" s="886"/>
      <c r="ED99" s="889"/>
      <c r="EE99" s="891"/>
      <c r="EF99" s="907"/>
      <c r="EG99" s="909"/>
      <c r="EH99" s="923"/>
      <c r="EI99" s="927"/>
      <c r="EJ99" s="922"/>
      <c r="EK99" s="909"/>
      <c r="EL99" s="923"/>
      <c r="EM99" s="924"/>
      <c r="EN99" s="1123"/>
      <c r="EO99" s="1071"/>
      <c r="EP99" s="1065"/>
      <c r="EQ99" s="1121"/>
      <c r="ER99" s="922"/>
      <c r="ES99" s="909"/>
      <c r="ET99" s="923"/>
      <c r="EU99" s="927"/>
      <c r="EV99" s="922"/>
      <c r="EW99" s="990"/>
      <c r="EX99" s="923"/>
      <c r="EY99" s="924"/>
    </row>
    <row r="100" spans="1:155" ht="15">
      <c r="A100" s="880">
        <v>97</v>
      </c>
      <c r="B100" s="916">
        <v>5</v>
      </c>
      <c r="C100" s="916">
        <v>5</v>
      </c>
      <c r="D100" s="917">
        <f t="shared" si="6"/>
        <v>16.21875</v>
      </c>
      <c r="E100" s="48">
        <f>ROUND(D100,0)</f>
        <v>16</v>
      </c>
      <c r="F100" s="784" t="s">
        <v>343</v>
      </c>
      <c r="G100" s="884">
        <f>AVERAGE(J100:EY100)</f>
        <v>167.5625</v>
      </c>
      <c r="H100" s="884">
        <f>G100+D100</f>
        <v>183.78125</v>
      </c>
      <c r="I100" s="35">
        <f>COUNT(J100:EY100)*1</f>
        <v>16</v>
      </c>
      <c r="J100" s="918"/>
      <c r="K100" s="919"/>
      <c r="L100" s="919"/>
      <c r="M100" s="920"/>
      <c r="N100" s="918"/>
      <c r="O100" s="919"/>
      <c r="P100" s="919"/>
      <c r="Q100" s="920"/>
      <c r="R100" s="918"/>
      <c r="S100" s="919"/>
      <c r="T100" s="919"/>
      <c r="U100" s="921"/>
      <c r="V100" s="907"/>
      <c r="W100" s="908"/>
      <c r="X100" s="908"/>
      <c r="Y100" s="910"/>
      <c r="Z100" s="907"/>
      <c r="AA100" s="908"/>
      <c r="AB100" s="908"/>
      <c r="AC100" s="910"/>
      <c r="AD100" s="907"/>
      <c r="AE100" s="908"/>
      <c r="AF100" s="910"/>
      <c r="AG100" s="907"/>
      <c r="AH100" s="923"/>
      <c r="AI100" s="929"/>
      <c r="AJ100" s="907"/>
      <c r="AK100" s="908"/>
      <c r="AL100" s="908"/>
      <c r="AM100" s="1016"/>
      <c r="AN100" s="928"/>
      <c r="AO100" s="909"/>
      <c r="AP100" s="923"/>
      <c r="AQ100" s="927"/>
      <c r="AR100" s="928"/>
      <c r="AS100" s="923"/>
      <c r="AT100" s="923"/>
      <c r="AU100" s="929"/>
      <c r="AV100" s="930"/>
      <c r="AW100" s="931"/>
      <c r="AX100" s="923"/>
      <c r="AY100" s="929"/>
      <c r="AZ100" s="930"/>
      <c r="BA100" s="923"/>
      <c r="BB100" s="927"/>
      <c r="BC100" s="932"/>
      <c r="BD100" s="933"/>
      <c r="BE100" s="923"/>
      <c r="BF100" s="923"/>
      <c r="BG100" s="929"/>
      <c r="BH100" s="907"/>
      <c r="BI100" s="923"/>
      <c r="BJ100" s="923"/>
      <c r="BK100" s="929"/>
      <c r="BL100" s="930"/>
      <c r="BM100" s="923"/>
      <c r="BN100" s="923"/>
      <c r="BO100" s="929"/>
      <c r="BP100" s="930"/>
      <c r="BQ100" s="923"/>
      <c r="BR100" s="923"/>
      <c r="BS100" s="927"/>
      <c r="BT100" s="1064"/>
      <c r="BU100" s="1065"/>
      <c r="BV100" s="1065"/>
      <c r="BW100" s="1066"/>
      <c r="BX100" s="930">
        <v>165</v>
      </c>
      <c r="BY100" s="908">
        <v>150</v>
      </c>
      <c r="BZ100" s="923">
        <v>180</v>
      </c>
      <c r="CA100" s="927">
        <v>165</v>
      </c>
      <c r="CB100" s="930"/>
      <c r="CC100" s="908"/>
      <c r="CD100" s="923"/>
      <c r="CE100" s="929"/>
      <c r="CF100" s="948">
        <v>164</v>
      </c>
      <c r="CG100" s="935">
        <v>213</v>
      </c>
      <c r="CH100" s="935">
        <v>140</v>
      </c>
      <c r="CI100" s="937">
        <v>138</v>
      </c>
      <c r="CJ100" s="956">
        <v>172</v>
      </c>
      <c r="CK100" s="923">
        <v>182</v>
      </c>
      <c r="CL100" s="923">
        <v>203</v>
      </c>
      <c r="CM100" s="929">
        <v>189</v>
      </c>
      <c r="CN100" s="930"/>
      <c r="CO100" s="908"/>
      <c r="CP100" s="923"/>
      <c r="CQ100" s="929"/>
      <c r="CR100" s="909"/>
      <c r="CS100" s="908"/>
      <c r="CT100" s="923"/>
      <c r="CU100" s="927"/>
      <c r="CV100" s="930"/>
      <c r="CW100" s="908"/>
      <c r="CX100" s="923"/>
      <c r="CY100" s="929"/>
      <c r="CZ100" s="938">
        <v>170</v>
      </c>
      <c r="DA100" s="939">
        <v>151</v>
      </c>
      <c r="DB100" s="939">
        <v>158</v>
      </c>
      <c r="DC100" s="940">
        <v>141</v>
      </c>
      <c r="DD100" s="930"/>
      <c r="DE100" s="908"/>
      <c r="DF100" s="923"/>
      <c r="DG100" s="927"/>
      <c r="DH100" s="930"/>
      <c r="DI100" s="908"/>
      <c r="DJ100" s="923"/>
      <c r="DK100" s="927"/>
      <c r="DL100" s="1064"/>
      <c r="DM100" s="1077"/>
      <c r="DN100" s="1065"/>
      <c r="DO100" s="1066"/>
      <c r="DP100" s="1064"/>
      <c r="DQ100" s="1077"/>
      <c r="DR100" s="1065"/>
      <c r="DS100" s="1066"/>
      <c r="DT100" s="1119"/>
      <c r="DU100" s="1118"/>
      <c r="DV100" s="1103"/>
      <c r="DW100" s="1104"/>
      <c r="DX100" s="930"/>
      <c r="DY100" s="908"/>
      <c r="DZ100" s="923"/>
      <c r="EA100" s="927"/>
      <c r="EB100" s="885"/>
      <c r="EC100" s="896"/>
      <c r="ED100" s="889"/>
      <c r="EE100" s="891"/>
      <c r="EF100" s="930"/>
      <c r="EG100" s="908"/>
      <c r="EH100" s="923"/>
      <c r="EI100" s="927"/>
      <c r="EJ100" s="957"/>
      <c r="EK100" s="908"/>
      <c r="EL100" s="923"/>
      <c r="EM100" s="924"/>
      <c r="EN100" s="1120"/>
      <c r="EO100" s="1077"/>
      <c r="EP100" s="1065"/>
      <c r="EQ100" s="1121"/>
      <c r="ER100" s="957"/>
      <c r="ES100" s="908"/>
      <c r="ET100" s="923"/>
      <c r="EU100" s="927"/>
      <c r="EV100" s="957"/>
      <c r="EW100" s="908"/>
      <c r="EX100" s="923"/>
      <c r="EY100" s="924"/>
    </row>
    <row r="103" spans="6:9" ht="15.75">
      <c r="F103" s="1127"/>
      <c r="G103" s="1128"/>
      <c r="H103" s="1129"/>
      <c r="I103" s="1130"/>
    </row>
  </sheetData>
  <sheetProtection password="CF7A" sheet="1" objects="1" scenarios="1" selectLockedCells="1" selectUnlockedCells="1"/>
  <mergeCells count="4">
    <mergeCell ref="BD1:BE1"/>
    <mergeCell ref="EV1:EW1"/>
    <mergeCell ref="BB1:BC1"/>
    <mergeCell ref="A1:G1"/>
  </mergeCells>
  <printOptions horizontalCentered="1"/>
  <pageMargins left="0.2" right="0.19" top="0.17" bottom="0.13" header="0.12" footer="0.16"/>
  <pageSetup fitToHeight="2" fitToWidth="1" horizontalDpi="1200" verticalDpi="1200" orientation="portrait" paperSize="9" scale="14" r:id="rId3"/>
  <rowBreaks count="1" manualBreakCount="1">
    <brk id="70" max="255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1"/>
  <dimension ref="A1:T49"/>
  <sheetViews>
    <sheetView zoomScale="75" zoomScaleNormal="75" zoomScaleSheetLayoutView="75" workbookViewId="0" topLeftCell="A1">
      <selection activeCell="C51" sqref="C51"/>
    </sheetView>
  </sheetViews>
  <sheetFormatPr defaultColWidth="9.140625" defaultRowHeight="12.75"/>
  <cols>
    <col min="1" max="1" width="5.7109375" style="1" customWidth="1"/>
    <col min="2" max="2" width="5.28125" style="74" customWidth="1"/>
    <col min="3" max="3" width="39.57421875" style="75" bestFit="1" customWidth="1"/>
    <col min="4" max="4" width="6.00390625" style="10" bestFit="1" customWidth="1"/>
    <col min="5" max="6" width="6.140625" style="1" customWidth="1"/>
    <col min="7" max="7" width="6.421875" style="3" customWidth="1"/>
    <col min="8" max="8" width="7.8515625" style="3" customWidth="1"/>
    <col min="9" max="9" width="6.140625" style="12" bestFit="1" customWidth="1"/>
    <col min="10" max="10" width="11.8515625" style="3" customWidth="1"/>
    <col min="11" max="11" width="7.00390625" style="2" customWidth="1"/>
    <col min="12" max="12" width="7.421875" style="2" customWidth="1"/>
    <col min="13" max="13" width="5.8515625" style="2" customWidth="1"/>
    <col min="14" max="14" width="1.7109375" style="3" customWidth="1"/>
    <col min="15" max="17" width="5.421875" style="4" customWidth="1"/>
    <col min="18" max="18" width="6.00390625" style="5" customWidth="1"/>
    <col min="19" max="19" width="5.421875" style="0" customWidth="1"/>
    <col min="20" max="20" width="6.7109375" style="6" bestFit="1" customWidth="1"/>
  </cols>
  <sheetData>
    <row r="1" spans="1:11" ht="94.5" customHeight="1">
      <c r="A1" s="1236"/>
      <c r="B1" s="1235"/>
      <c r="C1" s="1235"/>
      <c r="D1" s="1235"/>
      <c r="E1" s="1235"/>
      <c r="F1" s="1235"/>
      <c r="G1" s="1235"/>
      <c r="H1" s="1235"/>
      <c r="I1" s="1235"/>
      <c r="J1" s="1235"/>
      <c r="K1" s="1235"/>
    </row>
    <row r="2" spans="1:8" ht="18">
      <c r="A2" s="7"/>
      <c r="C2" s="9" t="s">
        <v>1</v>
      </c>
      <c r="E2" s="11"/>
      <c r="F2" s="11"/>
      <c r="G2" s="11"/>
      <c r="H2" s="11"/>
    </row>
    <row r="3" spans="1:20" ht="39" thickBot="1">
      <c r="A3" s="77" t="s">
        <v>2</v>
      </c>
      <c r="B3" s="78" t="s">
        <v>169</v>
      </c>
      <c r="C3" s="79" t="s">
        <v>4</v>
      </c>
      <c r="D3" s="609" t="s">
        <v>5</v>
      </c>
      <c r="E3" s="610" t="s">
        <v>6</v>
      </c>
      <c r="F3" s="610" t="s">
        <v>7</v>
      </c>
      <c r="G3" s="611" t="s">
        <v>8</v>
      </c>
      <c r="H3" s="243" t="s">
        <v>170</v>
      </c>
      <c r="I3" s="82" t="s">
        <v>10</v>
      </c>
      <c r="J3" s="507" t="s">
        <v>11</v>
      </c>
      <c r="L3" s="12"/>
      <c r="N3" s="2"/>
      <c r="O3" s="2"/>
      <c r="Q3" s="3"/>
      <c r="R3" s="3"/>
      <c r="S3" s="4"/>
      <c r="T3"/>
    </row>
    <row r="4" spans="1:20" ht="18">
      <c r="A4" s="245" t="s">
        <v>12</v>
      </c>
      <c r="B4" s="48">
        <v>23</v>
      </c>
      <c r="C4" s="648" t="s">
        <v>86</v>
      </c>
      <c r="D4" s="85">
        <v>21</v>
      </c>
      <c r="E4" s="86">
        <v>154</v>
      </c>
      <c r="F4" s="66">
        <v>214</v>
      </c>
      <c r="G4" s="48">
        <f aca="true" t="shared" si="0" ref="G4:G11">SUM(E4,F4)</f>
        <v>368</v>
      </c>
      <c r="H4" s="67">
        <f aca="true" t="shared" si="1" ref="H4:H11">COUNT(E4,F4)*B4+G4</f>
        <v>414</v>
      </c>
      <c r="I4" s="68">
        <f aca="true" t="shared" si="2" ref="I4:I11">H4-$H$4</f>
        <v>0</v>
      </c>
      <c r="J4" s="87">
        <v>51</v>
      </c>
      <c r="L4" s="31"/>
      <c r="N4" s="2"/>
      <c r="O4" s="2"/>
      <c r="Q4" s="3"/>
      <c r="R4" s="3"/>
      <c r="S4" s="4"/>
      <c r="T4"/>
    </row>
    <row r="5" spans="1:20" ht="18">
      <c r="A5" s="245" t="s">
        <v>14</v>
      </c>
      <c r="B5" s="35">
        <v>16</v>
      </c>
      <c r="C5" s="248" t="s">
        <v>54</v>
      </c>
      <c r="D5" s="37">
        <v>22</v>
      </c>
      <c r="E5" s="38">
        <v>143</v>
      </c>
      <c r="F5" s="39">
        <v>235</v>
      </c>
      <c r="G5" s="35">
        <f t="shared" si="0"/>
        <v>378</v>
      </c>
      <c r="H5" s="40">
        <f t="shared" si="1"/>
        <v>410</v>
      </c>
      <c r="I5" s="68">
        <f t="shared" si="2"/>
        <v>-4</v>
      </c>
      <c r="J5" s="87">
        <v>37</v>
      </c>
      <c r="L5" s="31"/>
      <c r="N5" s="2"/>
      <c r="O5" s="2"/>
      <c r="Q5" s="3"/>
      <c r="R5" s="3"/>
      <c r="S5" s="4"/>
      <c r="T5"/>
    </row>
    <row r="6" spans="1:20" ht="18">
      <c r="A6" s="249" t="s">
        <v>16</v>
      </c>
      <c r="B6" s="35">
        <v>13</v>
      </c>
      <c r="C6" s="248" t="s">
        <v>341</v>
      </c>
      <c r="D6" s="37">
        <v>20</v>
      </c>
      <c r="E6" s="38">
        <v>201</v>
      </c>
      <c r="F6" s="39">
        <v>172</v>
      </c>
      <c r="G6" s="35">
        <f t="shared" si="0"/>
        <v>373</v>
      </c>
      <c r="H6" s="40">
        <f t="shared" si="1"/>
        <v>399</v>
      </c>
      <c r="I6" s="68">
        <f t="shared" si="2"/>
        <v>-15</v>
      </c>
      <c r="J6" s="87">
        <v>28</v>
      </c>
      <c r="K6" s="45"/>
      <c r="L6" s="45"/>
      <c r="N6" s="2"/>
      <c r="O6" s="2"/>
      <c r="Q6" s="3"/>
      <c r="R6" s="3"/>
      <c r="S6" s="4"/>
      <c r="T6"/>
    </row>
    <row r="7" spans="1:20" ht="18">
      <c r="A7" s="245" t="s">
        <v>18</v>
      </c>
      <c r="B7" s="35">
        <v>19</v>
      </c>
      <c r="C7" s="248" t="s">
        <v>49</v>
      </c>
      <c r="D7" s="264">
        <v>16</v>
      </c>
      <c r="E7" s="233">
        <v>184</v>
      </c>
      <c r="F7" s="39">
        <v>177</v>
      </c>
      <c r="G7" s="35">
        <f t="shared" si="0"/>
        <v>361</v>
      </c>
      <c r="H7" s="40">
        <f t="shared" si="1"/>
        <v>399</v>
      </c>
      <c r="I7" s="68">
        <f t="shared" si="2"/>
        <v>-15</v>
      </c>
      <c r="J7" s="252" t="s">
        <v>20</v>
      </c>
      <c r="L7" s="31"/>
      <c r="N7" s="2"/>
      <c r="O7" s="2"/>
      <c r="Q7" s="3"/>
      <c r="R7" s="3"/>
      <c r="S7" s="4"/>
      <c r="T7"/>
    </row>
    <row r="8" spans="1:20" ht="18">
      <c r="A8" s="245" t="s">
        <v>21</v>
      </c>
      <c r="B8" s="48">
        <v>8</v>
      </c>
      <c r="C8" s="437" t="s">
        <v>42</v>
      </c>
      <c r="D8" s="37">
        <v>19</v>
      </c>
      <c r="E8" s="38">
        <v>193</v>
      </c>
      <c r="F8" s="39">
        <v>186</v>
      </c>
      <c r="G8" s="35">
        <f t="shared" si="0"/>
        <v>379</v>
      </c>
      <c r="H8" s="40">
        <f t="shared" si="1"/>
        <v>395</v>
      </c>
      <c r="I8" s="68">
        <f t="shared" si="2"/>
        <v>-19</v>
      </c>
      <c r="J8" s="252" t="s">
        <v>23</v>
      </c>
      <c r="L8" s="31"/>
      <c r="N8" s="2"/>
      <c r="O8" s="2"/>
      <c r="Q8" s="3"/>
      <c r="R8" s="3"/>
      <c r="S8" s="4"/>
      <c r="T8"/>
    </row>
    <row r="9" spans="1:20" ht="18.75" thickBot="1">
      <c r="A9" s="253" t="s">
        <v>24</v>
      </c>
      <c r="B9" s="48">
        <v>17</v>
      </c>
      <c r="C9" s="248" t="s">
        <v>17</v>
      </c>
      <c r="D9" s="102">
        <v>18</v>
      </c>
      <c r="E9" s="103">
        <v>163</v>
      </c>
      <c r="F9" s="676">
        <v>182</v>
      </c>
      <c r="G9" s="254">
        <f t="shared" si="0"/>
        <v>345</v>
      </c>
      <c r="H9" s="104">
        <f t="shared" si="1"/>
        <v>379</v>
      </c>
      <c r="I9" s="68">
        <f t="shared" si="2"/>
        <v>-35</v>
      </c>
      <c r="J9" s="260">
        <v>-0.3</v>
      </c>
      <c r="L9" s="61"/>
      <c r="N9" s="2"/>
      <c r="O9" s="2"/>
      <c r="Q9" s="3"/>
      <c r="R9" s="3"/>
      <c r="S9" s="4"/>
      <c r="T9"/>
    </row>
    <row r="10" spans="1:20" ht="18.75" thickTop="1">
      <c r="A10" s="62" t="s">
        <v>25</v>
      </c>
      <c r="B10" s="35">
        <v>3</v>
      </c>
      <c r="C10" s="248" t="s">
        <v>22</v>
      </c>
      <c r="D10" s="85">
        <v>17</v>
      </c>
      <c r="E10" s="86">
        <v>189</v>
      </c>
      <c r="F10" s="66">
        <v>180</v>
      </c>
      <c r="G10" s="48">
        <f t="shared" si="0"/>
        <v>369</v>
      </c>
      <c r="H10" s="67">
        <f t="shared" si="1"/>
        <v>375</v>
      </c>
      <c r="I10" s="68">
        <f t="shared" si="2"/>
        <v>-39</v>
      </c>
      <c r="J10" s="69"/>
      <c r="L10" s="70"/>
      <c r="N10" s="2"/>
      <c r="O10" s="2"/>
      <c r="Q10" s="3"/>
      <c r="R10" s="71"/>
      <c r="S10" s="4"/>
      <c r="T10"/>
    </row>
    <row r="11" spans="1:20" ht="18">
      <c r="A11" s="72" t="s">
        <v>27</v>
      </c>
      <c r="B11" s="48">
        <v>0</v>
      </c>
      <c r="C11" s="248" t="s">
        <v>171</v>
      </c>
      <c r="D11" s="46">
        <v>15</v>
      </c>
      <c r="E11" s="38">
        <v>209</v>
      </c>
      <c r="F11" s="39">
        <v>162</v>
      </c>
      <c r="G11" s="35">
        <f t="shared" si="0"/>
        <v>371</v>
      </c>
      <c r="H11" s="40">
        <f t="shared" si="1"/>
        <v>371</v>
      </c>
      <c r="I11" s="68">
        <f t="shared" si="2"/>
        <v>-43</v>
      </c>
      <c r="J11" s="69"/>
      <c r="L11" s="70"/>
      <c r="N11" s="2"/>
      <c r="O11" s="2"/>
      <c r="Q11" s="3"/>
      <c r="R11" s="71"/>
      <c r="S11" s="4"/>
      <c r="T11"/>
    </row>
    <row r="12" ht="63" customHeight="1">
      <c r="L12" s="76"/>
    </row>
    <row r="13" spans="1:8" ht="18">
      <c r="A13" s="7"/>
      <c r="C13" s="9" t="s">
        <v>31</v>
      </c>
      <c r="E13" s="11"/>
      <c r="F13" s="11"/>
      <c r="G13" s="11"/>
      <c r="H13" s="11"/>
    </row>
    <row r="14" spans="1:8" ht="49.5" customHeight="1" thickBot="1">
      <c r="A14" s="77" t="s">
        <v>32</v>
      </c>
      <c r="B14" s="78" t="s">
        <v>169</v>
      </c>
      <c r="C14" s="79" t="s">
        <v>4</v>
      </c>
      <c r="D14" s="77" t="s">
        <v>5</v>
      </c>
      <c r="E14" s="80" t="s">
        <v>6</v>
      </c>
      <c r="F14" s="81" t="s">
        <v>238</v>
      </c>
      <c r="G14" s="82" t="s">
        <v>10</v>
      </c>
      <c r="H14" s="83"/>
    </row>
    <row r="15" spans="1:19" ht="18">
      <c r="A15" s="84">
        <v>1</v>
      </c>
      <c r="B15" s="48">
        <v>13</v>
      </c>
      <c r="C15" s="648" t="s">
        <v>341</v>
      </c>
      <c r="D15" s="85" t="s">
        <v>175</v>
      </c>
      <c r="E15" s="86">
        <v>201</v>
      </c>
      <c r="F15" s="67">
        <f aca="true" t="shared" si="3" ref="F15:F26">B15+E15</f>
        <v>214</v>
      </c>
      <c r="G15" s="68">
        <f aca="true" t="shared" si="4" ref="G15:G26">F15-$F$20</f>
        <v>34</v>
      </c>
      <c r="I15" s="87">
        <v>1</v>
      </c>
      <c r="P15" s="88"/>
      <c r="Q15" s="89"/>
      <c r="R15" s="90"/>
      <c r="S15" s="91"/>
    </row>
    <row r="16" spans="1:19" ht="18.75" thickBot="1">
      <c r="A16" s="84">
        <v>2</v>
      </c>
      <c r="B16" s="92">
        <v>0</v>
      </c>
      <c r="C16" s="680" t="s">
        <v>171</v>
      </c>
      <c r="D16" s="46" t="s">
        <v>181</v>
      </c>
      <c r="E16" s="38">
        <v>209</v>
      </c>
      <c r="F16" s="67">
        <f t="shared" si="3"/>
        <v>209</v>
      </c>
      <c r="G16" s="41">
        <f t="shared" si="4"/>
        <v>29</v>
      </c>
      <c r="H16" s="100" t="s">
        <v>39</v>
      </c>
      <c r="I16" s="87">
        <v>2</v>
      </c>
      <c r="P16" s="88"/>
      <c r="Q16" s="89"/>
      <c r="R16" s="90"/>
      <c r="S16" s="91"/>
    </row>
    <row r="17" spans="1:19" ht="18">
      <c r="A17" s="94">
        <v>3</v>
      </c>
      <c r="B17" s="48">
        <v>19</v>
      </c>
      <c r="C17" s="582" t="s">
        <v>49</v>
      </c>
      <c r="D17" s="264" t="s">
        <v>177</v>
      </c>
      <c r="E17" s="233">
        <v>184</v>
      </c>
      <c r="F17" s="67">
        <f t="shared" si="3"/>
        <v>203</v>
      </c>
      <c r="G17" s="41">
        <f t="shared" si="4"/>
        <v>23</v>
      </c>
      <c r="H17" s="100" t="s">
        <v>39</v>
      </c>
      <c r="I17" s="87">
        <v>3</v>
      </c>
      <c r="J17" s="32"/>
      <c r="P17" s="88"/>
      <c r="Q17" s="89"/>
      <c r="R17" s="90"/>
      <c r="S17" s="91"/>
    </row>
    <row r="18" spans="1:19" ht="18.75" thickBot="1">
      <c r="A18" s="84">
        <v>4</v>
      </c>
      <c r="B18" s="624">
        <v>8</v>
      </c>
      <c r="C18" s="721" t="s">
        <v>42</v>
      </c>
      <c r="D18" s="37" t="s">
        <v>184</v>
      </c>
      <c r="E18" s="38">
        <v>193</v>
      </c>
      <c r="F18" s="67">
        <f t="shared" si="3"/>
        <v>201</v>
      </c>
      <c r="G18" s="41">
        <f t="shared" si="4"/>
        <v>21</v>
      </c>
      <c r="I18" s="87">
        <v>4</v>
      </c>
      <c r="P18" s="88"/>
      <c r="Q18" s="89"/>
      <c r="R18" s="90"/>
      <c r="S18" s="91"/>
    </row>
    <row r="19" spans="1:19" ht="18">
      <c r="A19" s="84">
        <v>5</v>
      </c>
      <c r="B19" s="48">
        <v>3</v>
      </c>
      <c r="C19" s="437" t="s">
        <v>22</v>
      </c>
      <c r="D19" s="37" t="s">
        <v>174</v>
      </c>
      <c r="E19" s="38">
        <v>189</v>
      </c>
      <c r="F19" s="67">
        <f t="shared" si="3"/>
        <v>192</v>
      </c>
      <c r="G19" s="41">
        <f t="shared" si="4"/>
        <v>12</v>
      </c>
      <c r="H19" s="96"/>
      <c r="I19" s="87">
        <v>5</v>
      </c>
      <c r="P19" s="88"/>
      <c r="Q19" s="89"/>
      <c r="R19" s="90"/>
      <c r="S19" s="91"/>
    </row>
    <row r="20" spans="1:19" ht="18.75" thickBot="1">
      <c r="A20" s="101">
        <v>6</v>
      </c>
      <c r="B20" s="48">
        <v>17</v>
      </c>
      <c r="C20" s="248" t="s">
        <v>17</v>
      </c>
      <c r="D20" s="102" t="s">
        <v>179</v>
      </c>
      <c r="E20" s="103">
        <v>163</v>
      </c>
      <c r="F20" s="104">
        <f t="shared" si="3"/>
        <v>180</v>
      </c>
      <c r="G20" s="105">
        <f t="shared" si="4"/>
        <v>0</v>
      </c>
      <c r="I20" s="87">
        <v>6</v>
      </c>
      <c r="P20" s="88"/>
      <c r="Q20" s="89"/>
      <c r="R20" s="90"/>
      <c r="S20" s="91"/>
    </row>
    <row r="21" spans="1:19" ht="18.75" thickTop="1">
      <c r="A21" s="106">
        <v>7</v>
      </c>
      <c r="B21" s="35">
        <v>23</v>
      </c>
      <c r="C21" s="297" t="s">
        <v>86</v>
      </c>
      <c r="D21" s="85" t="s">
        <v>185</v>
      </c>
      <c r="E21" s="86">
        <v>154</v>
      </c>
      <c r="F21" s="67">
        <f t="shared" si="3"/>
        <v>177</v>
      </c>
      <c r="G21" s="68">
        <f t="shared" si="4"/>
        <v>-3</v>
      </c>
      <c r="H21" s="100" t="s">
        <v>39</v>
      </c>
      <c r="I21" s="70"/>
      <c r="N21" s="4"/>
      <c r="P21" s="88"/>
      <c r="Q21" s="89"/>
      <c r="R21" s="90"/>
      <c r="S21" s="91"/>
    </row>
    <row r="22" spans="1:19" ht="18">
      <c r="A22" s="106">
        <v>8</v>
      </c>
      <c r="B22" s="35">
        <v>29</v>
      </c>
      <c r="C22" s="649" t="s">
        <v>219</v>
      </c>
      <c r="D22" s="37" t="s">
        <v>183</v>
      </c>
      <c r="E22" s="38">
        <v>148</v>
      </c>
      <c r="F22" s="67">
        <f t="shared" si="3"/>
        <v>177</v>
      </c>
      <c r="G22" s="41">
        <f t="shared" si="4"/>
        <v>-3</v>
      </c>
      <c r="H22" s="96"/>
      <c r="I22" s="70"/>
      <c r="P22" s="88"/>
      <c r="Q22" s="89"/>
      <c r="R22" s="90"/>
      <c r="S22" s="91"/>
    </row>
    <row r="23" spans="1:19" ht="18">
      <c r="A23" s="109">
        <v>9</v>
      </c>
      <c r="B23" s="48">
        <v>22</v>
      </c>
      <c r="C23" s="437" t="s">
        <v>197</v>
      </c>
      <c r="D23" s="37" t="s">
        <v>182</v>
      </c>
      <c r="E23" s="38">
        <v>146</v>
      </c>
      <c r="F23" s="67">
        <f t="shared" si="3"/>
        <v>168</v>
      </c>
      <c r="G23" s="41">
        <f t="shared" si="4"/>
        <v>-12</v>
      </c>
      <c r="I23" s="110"/>
      <c r="P23" s="88"/>
      <c r="Q23" s="89"/>
      <c r="R23" s="90"/>
      <c r="S23" s="91"/>
    </row>
    <row r="24" spans="1:19" ht="18">
      <c r="A24" s="106">
        <v>10</v>
      </c>
      <c r="B24" s="48">
        <v>6</v>
      </c>
      <c r="C24" s="436" t="s">
        <v>116</v>
      </c>
      <c r="D24" s="37" t="s">
        <v>176</v>
      </c>
      <c r="E24" s="38">
        <v>161</v>
      </c>
      <c r="F24" s="115">
        <f t="shared" si="3"/>
        <v>167</v>
      </c>
      <c r="G24" s="41">
        <f t="shared" si="4"/>
        <v>-13</v>
      </c>
      <c r="I24" s="70"/>
      <c r="P24" s="88"/>
      <c r="Q24" s="89"/>
      <c r="R24" s="90"/>
      <c r="S24" s="91"/>
    </row>
    <row r="25" spans="1:19" ht="20.25" customHeight="1">
      <c r="A25" s="106">
        <v>11</v>
      </c>
      <c r="B25" s="48">
        <v>15</v>
      </c>
      <c r="C25" s="649" t="s">
        <v>79</v>
      </c>
      <c r="D25" s="46" t="s">
        <v>178</v>
      </c>
      <c r="E25" s="38">
        <v>151</v>
      </c>
      <c r="F25" s="67">
        <f t="shared" si="3"/>
        <v>166</v>
      </c>
      <c r="G25" s="41">
        <f t="shared" si="4"/>
        <v>-14</v>
      </c>
      <c r="I25" s="70"/>
      <c r="P25" s="88"/>
      <c r="Q25" s="113"/>
      <c r="R25" s="90"/>
      <c r="S25" s="91"/>
    </row>
    <row r="26" spans="1:19" ht="20.25" customHeight="1">
      <c r="A26" s="106">
        <v>12</v>
      </c>
      <c r="B26" s="48">
        <v>16</v>
      </c>
      <c r="C26" s="297" t="s">
        <v>54</v>
      </c>
      <c r="D26" s="37" t="s">
        <v>180</v>
      </c>
      <c r="E26" s="38">
        <v>143</v>
      </c>
      <c r="F26" s="67">
        <f t="shared" si="3"/>
        <v>159</v>
      </c>
      <c r="G26" s="41">
        <f t="shared" si="4"/>
        <v>-21</v>
      </c>
      <c r="H26" s="100" t="s">
        <v>39</v>
      </c>
      <c r="I26" s="70"/>
      <c r="P26" s="88"/>
      <c r="Q26" s="113"/>
      <c r="R26" s="90"/>
      <c r="S26" s="91"/>
    </row>
    <row r="27" spans="1:19" ht="130.5" customHeight="1">
      <c r="A27" s="116"/>
      <c r="B27" s="117"/>
      <c r="C27" s="118"/>
      <c r="D27" s="119"/>
      <c r="E27" s="120"/>
      <c r="F27" s="116"/>
      <c r="G27" s="96"/>
      <c r="H27" s="96"/>
      <c r="I27" s="70"/>
      <c r="P27" s="88"/>
      <c r="Q27" s="113"/>
      <c r="R27" s="90"/>
      <c r="S27" s="91"/>
    </row>
    <row r="28" spans="1:13" ht="20.25">
      <c r="A28" s="7" t="s">
        <v>56</v>
      </c>
      <c r="E28" s="121"/>
      <c r="M28" s="122">
        <f>MAX(E30:H45)</f>
        <v>229</v>
      </c>
    </row>
    <row r="29" spans="1:20" s="133" customFormat="1" ht="66" customHeight="1" thickBot="1">
      <c r="A29" s="77" t="s">
        <v>57</v>
      </c>
      <c r="B29" s="78" t="s">
        <v>169</v>
      </c>
      <c r="C29" s="79" t="s">
        <v>4</v>
      </c>
      <c r="D29" s="77" t="s">
        <v>5</v>
      </c>
      <c r="E29" s="123">
        <v>1</v>
      </c>
      <c r="F29" s="123">
        <v>2</v>
      </c>
      <c r="G29" s="123">
        <v>3</v>
      </c>
      <c r="H29" s="123">
        <v>4</v>
      </c>
      <c r="I29" s="124" t="s">
        <v>8</v>
      </c>
      <c r="J29" s="81" t="s">
        <v>186</v>
      </c>
      <c r="K29" s="125" t="s">
        <v>10</v>
      </c>
      <c r="L29" s="126" t="s">
        <v>59</v>
      </c>
      <c r="M29" s="79" t="s">
        <v>60</v>
      </c>
      <c r="N29" s="127"/>
      <c r="O29" s="128" t="s">
        <v>61</v>
      </c>
      <c r="P29" s="129" t="s">
        <v>62</v>
      </c>
      <c r="Q29" s="130" t="s">
        <v>63</v>
      </c>
      <c r="R29" s="130" t="s">
        <v>64</v>
      </c>
      <c r="S29" s="131" t="s">
        <v>65</v>
      </c>
      <c r="T29" s="132" t="s">
        <v>66</v>
      </c>
    </row>
    <row r="30" spans="1:20" s="133" customFormat="1" ht="20.25" customHeight="1">
      <c r="A30" s="134">
        <v>1</v>
      </c>
      <c r="B30" s="48">
        <v>23</v>
      </c>
      <c r="C30" s="582" t="s">
        <v>86</v>
      </c>
      <c r="D30" s="135" t="s">
        <v>175</v>
      </c>
      <c r="E30" s="136">
        <v>155</v>
      </c>
      <c r="F30" s="139">
        <v>163</v>
      </c>
      <c r="G30" s="139">
        <v>205</v>
      </c>
      <c r="H30" s="139">
        <v>191</v>
      </c>
      <c r="I30" s="140">
        <f aca="true" t="shared" si="5" ref="I30:I49">SUM(E30:H30)</f>
        <v>714</v>
      </c>
      <c r="J30" s="141">
        <f aca="true" t="shared" si="6" ref="J30:J49">COUNT(E30:H30)*B30+I30</f>
        <v>806</v>
      </c>
      <c r="K30" s="159">
        <f aca="true" t="shared" si="7" ref="K30:K49">J30-$J$37</f>
        <v>58</v>
      </c>
      <c r="L30" s="143">
        <f aca="true" t="shared" si="8" ref="L30:L49">MIN(E30:H30)</f>
        <v>155</v>
      </c>
      <c r="M30" s="144">
        <f aca="true" t="shared" si="9" ref="M30:M49">MAX(E30:H30)</f>
        <v>205</v>
      </c>
      <c r="N30" s="145"/>
      <c r="O30" s="146"/>
      <c r="P30" s="147"/>
      <c r="Q30" s="148"/>
      <c r="R30" s="66">
        <f aca="true" t="shared" si="10" ref="R30:R49">Q30+P30+B30</f>
        <v>23</v>
      </c>
      <c r="S30" s="149"/>
      <c r="T30" s="150">
        <f aca="true" t="shared" si="11" ref="T30:T49">IF(I30,AVERAGE(E30:H30),0)</f>
        <v>178.5</v>
      </c>
    </row>
    <row r="31" spans="1:20" s="133" customFormat="1" ht="20.25" customHeight="1" thickBot="1">
      <c r="A31" s="616">
        <v>2</v>
      </c>
      <c r="B31" s="92">
        <v>0</v>
      </c>
      <c r="C31" s="680" t="s">
        <v>171</v>
      </c>
      <c r="D31" s="618" t="s">
        <v>177</v>
      </c>
      <c r="E31" s="619">
        <v>171</v>
      </c>
      <c r="F31" s="751">
        <v>226</v>
      </c>
      <c r="G31" s="620">
        <v>183</v>
      </c>
      <c r="H31" s="620">
        <v>202</v>
      </c>
      <c r="I31" s="622">
        <f t="shared" si="5"/>
        <v>782</v>
      </c>
      <c r="J31" s="623">
        <f t="shared" si="6"/>
        <v>782</v>
      </c>
      <c r="K31" s="159">
        <f t="shared" si="7"/>
        <v>34</v>
      </c>
      <c r="L31" s="143">
        <f t="shared" si="8"/>
        <v>171</v>
      </c>
      <c r="M31" s="144">
        <f t="shared" si="9"/>
        <v>226</v>
      </c>
      <c r="N31" s="145"/>
      <c r="O31" s="146"/>
      <c r="P31" s="147"/>
      <c r="Q31" s="148"/>
      <c r="R31" s="66">
        <f t="shared" si="10"/>
        <v>0</v>
      </c>
      <c r="S31" s="149"/>
      <c r="T31" s="160">
        <f t="shared" si="11"/>
        <v>195.5</v>
      </c>
    </row>
    <row r="32" spans="1:20" s="133" customFormat="1" ht="20.25" customHeight="1">
      <c r="A32" s="161">
        <v>3</v>
      </c>
      <c r="B32" s="48">
        <v>19</v>
      </c>
      <c r="C32" s="582" t="s">
        <v>49</v>
      </c>
      <c r="D32" s="135" t="s">
        <v>185</v>
      </c>
      <c r="E32" s="136">
        <v>176</v>
      </c>
      <c r="F32" s="139">
        <v>188</v>
      </c>
      <c r="G32" s="139">
        <v>171</v>
      </c>
      <c r="H32" s="139">
        <v>160</v>
      </c>
      <c r="I32" s="140">
        <f t="shared" si="5"/>
        <v>695</v>
      </c>
      <c r="J32" s="141">
        <f t="shared" si="6"/>
        <v>771</v>
      </c>
      <c r="K32" s="159">
        <f t="shared" si="7"/>
        <v>23</v>
      </c>
      <c r="L32" s="143">
        <f t="shared" si="8"/>
        <v>160</v>
      </c>
      <c r="M32" s="144">
        <f t="shared" si="9"/>
        <v>188</v>
      </c>
      <c r="N32" s="145"/>
      <c r="O32" s="163">
        <v>157</v>
      </c>
      <c r="P32" s="147"/>
      <c r="Q32" s="148"/>
      <c r="R32" s="66">
        <f t="shared" si="10"/>
        <v>19</v>
      </c>
      <c r="S32" s="149" t="s">
        <v>183</v>
      </c>
      <c r="T32" s="160">
        <f t="shared" si="11"/>
        <v>173.75</v>
      </c>
    </row>
    <row r="33" spans="1:20" s="133" customFormat="1" ht="20.25" customHeight="1" thickBot="1">
      <c r="A33" s="655">
        <v>4</v>
      </c>
      <c r="B33" s="624">
        <v>16</v>
      </c>
      <c r="C33" s="680" t="s">
        <v>54</v>
      </c>
      <c r="D33" s="625" t="s">
        <v>189</v>
      </c>
      <c r="E33" s="626">
        <v>185</v>
      </c>
      <c r="F33" s="682">
        <v>160</v>
      </c>
      <c r="G33" s="627">
        <v>162</v>
      </c>
      <c r="H33" s="627">
        <v>190</v>
      </c>
      <c r="I33" s="628">
        <f t="shared" si="5"/>
        <v>697</v>
      </c>
      <c r="J33" s="629">
        <f t="shared" si="6"/>
        <v>761</v>
      </c>
      <c r="K33" s="159">
        <f t="shared" si="7"/>
        <v>13</v>
      </c>
      <c r="L33" s="631">
        <f t="shared" si="8"/>
        <v>160</v>
      </c>
      <c r="M33" s="632">
        <f t="shared" si="9"/>
        <v>190</v>
      </c>
      <c r="N33" s="633"/>
      <c r="O33" s="682">
        <v>160</v>
      </c>
      <c r="P33" s="635"/>
      <c r="Q33" s="148"/>
      <c r="R33" s="66">
        <f t="shared" si="10"/>
        <v>16</v>
      </c>
      <c r="S33" s="149" t="s">
        <v>182</v>
      </c>
      <c r="T33" s="160">
        <f t="shared" si="11"/>
        <v>174.25</v>
      </c>
    </row>
    <row r="34" spans="1:20" s="180" customFormat="1" ht="20.25" customHeight="1">
      <c r="A34" s="179">
        <v>5</v>
      </c>
      <c r="B34" s="48">
        <v>22</v>
      </c>
      <c r="C34" s="437" t="s">
        <v>197</v>
      </c>
      <c r="D34" s="135" t="s">
        <v>193</v>
      </c>
      <c r="E34" s="136">
        <v>169</v>
      </c>
      <c r="F34" s="139">
        <v>159</v>
      </c>
      <c r="G34" s="139">
        <v>145</v>
      </c>
      <c r="H34" s="201">
        <v>196</v>
      </c>
      <c r="I34" s="140">
        <f t="shared" si="5"/>
        <v>669</v>
      </c>
      <c r="J34" s="141">
        <f t="shared" si="6"/>
        <v>757</v>
      </c>
      <c r="K34" s="159">
        <f t="shared" si="7"/>
        <v>9</v>
      </c>
      <c r="L34" s="143">
        <f t="shared" si="8"/>
        <v>145</v>
      </c>
      <c r="M34" s="144">
        <f t="shared" si="9"/>
        <v>196</v>
      </c>
      <c r="N34" s="145"/>
      <c r="O34" s="146"/>
      <c r="P34" s="201">
        <v>196</v>
      </c>
      <c r="Q34" s="148"/>
      <c r="R34" s="66">
        <f t="shared" si="10"/>
        <v>218</v>
      </c>
      <c r="S34" s="149" t="s">
        <v>187</v>
      </c>
      <c r="T34" s="160">
        <f t="shared" si="11"/>
        <v>167.25</v>
      </c>
    </row>
    <row r="35" spans="1:20" s="180" customFormat="1" ht="20.25" customHeight="1">
      <c r="A35" s="181">
        <v>6</v>
      </c>
      <c r="B35" s="48">
        <v>17</v>
      </c>
      <c r="C35" s="248" t="s">
        <v>17</v>
      </c>
      <c r="D35" s="135" t="s">
        <v>174</v>
      </c>
      <c r="E35" s="136">
        <v>160</v>
      </c>
      <c r="F35" s="139">
        <v>168</v>
      </c>
      <c r="G35" s="201">
        <v>187</v>
      </c>
      <c r="H35" s="139">
        <v>174</v>
      </c>
      <c r="I35" s="140">
        <f t="shared" si="5"/>
        <v>689</v>
      </c>
      <c r="J35" s="141">
        <f t="shared" si="6"/>
        <v>757</v>
      </c>
      <c r="K35" s="159">
        <f t="shared" si="7"/>
        <v>9</v>
      </c>
      <c r="L35" s="143">
        <f t="shared" si="8"/>
        <v>160</v>
      </c>
      <c r="M35" s="144">
        <f t="shared" si="9"/>
        <v>187</v>
      </c>
      <c r="N35" s="145"/>
      <c r="O35" s="146"/>
      <c r="P35" s="201">
        <v>187</v>
      </c>
      <c r="Q35" s="148"/>
      <c r="R35" s="66">
        <f t="shared" si="10"/>
        <v>204</v>
      </c>
      <c r="S35" s="149" t="s">
        <v>174</v>
      </c>
      <c r="T35" s="160">
        <f t="shared" si="11"/>
        <v>172.25</v>
      </c>
    </row>
    <row r="36" spans="1:20" s="133" customFormat="1" ht="20.25" customHeight="1">
      <c r="A36" s="181">
        <v>7</v>
      </c>
      <c r="B36" s="48">
        <v>8</v>
      </c>
      <c r="C36" s="248" t="s">
        <v>42</v>
      </c>
      <c r="D36" s="135" t="s">
        <v>187</v>
      </c>
      <c r="E36" s="136">
        <v>163</v>
      </c>
      <c r="F36" s="139">
        <v>181</v>
      </c>
      <c r="G36" s="139">
        <v>211</v>
      </c>
      <c r="H36" s="163">
        <v>167</v>
      </c>
      <c r="I36" s="140">
        <f t="shared" si="5"/>
        <v>722</v>
      </c>
      <c r="J36" s="141">
        <f t="shared" si="6"/>
        <v>754</v>
      </c>
      <c r="K36" s="159">
        <f t="shared" si="7"/>
        <v>6</v>
      </c>
      <c r="L36" s="143">
        <f t="shared" si="8"/>
        <v>163</v>
      </c>
      <c r="M36" s="144">
        <f t="shared" si="9"/>
        <v>211</v>
      </c>
      <c r="N36" s="145"/>
      <c r="O36" s="163">
        <v>167</v>
      </c>
      <c r="P36" s="147"/>
      <c r="Q36" s="148"/>
      <c r="R36" s="66">
        <f t="shared" si="10"/>
        <v>8</v>
      </c>
      <c r="S36" s="149" t="s">
        <v>177</v>
      </c>
      <c r="T36" s="160">
        <f t="shared" si="11"/>
        <v>180.5</v>
      </c>
    </row>
    <row r="37" spans="1:20" s="133" customFormat="1" ht="20.25" customHeight="1" thickBot="1">
      <c r="A37" s="659">
        <v>8</v>
      </c>
      <c r="B37" s="165">
        <v>3</v>
      </c>
      <c r="C37" s="639" t="s">
        <v>22</v>
      </c>
      <c r="D37" s="166" t="s">
        <v>202</v>
      </c>
      <c r="E37" s="640">
        <v>174</v>
      </c>
      <c r="F37" s="168">
        <v>160</v>
      </c>
      <c r="G37" s="168">
        <v>173</v>
      </c>
      <c r="H37" s="752">
        <v>229</v>
      </c>
      <c r="I37" s="171">
        <f t="shared" si="5"/>
        <v>736</v>
      </c>
      <c r="J37" s="172">
        <f t="shared" si="6"/>
        <v>748</v>
      </c>
      <c r="K37" s="159">
        <f t="shared" si="7"/>
        <v>0</v>
      </c>
      <c r="L37" s="174">
        <f t="shared" si="8"/>
        <v>160</v>
      </c>
      <c r="M37" s="175">
        <f t="shared" si="9"/>
        <v>229</v>
      </c>
      <c r="N37" s="176"/>
      <c r="O37" s="641"/>
      <c r="P37" s="177"/>
      <c r="Q37" s="178"/>
      <c r="R37" s="642">
        <f t="shared" si="10"/>
        <v>3</v>
      </c>
      <c r="S37" s="643"/>
      <c r="T37" s="644">
        <f t="shared" si="11"/>
        <v>184</v>
      </c>
    </row>
    <row r="38" spans="1:20" s="133" customFormat="1" ht="20.25" customHeight="1">
      <c r="A38" s="753">
        <v>9</v>
      </c>
      <c r="B38" s="48">
        <v>12</v>
      </c>
      <c r="C38" s="437" t="s">
        <v>106</v>
      </c>
      <c r="D38" s="135" t="s">
        <v>184</v>
      </c>
      <c r="E38" s="136">
        <v>163</v>
      </c>
      <c r="F38" s="139">
        <v>181</v>
      </c>
      <c r="G38" s="139">
        <v>181</v>
      </c>
      <c r="H38" s="139">
        <v>169</v>
      </c>
      <c r="I38" s="140">
        <f t="shared" si="5"/>
        <v>694</v>
      </c>
      <c r="J38" s="141">
        <f t="shared" si="6"/>
        <v>742</v>
      </c>
      <c r="K38" s="159">
        <f t="shared" si="7"/>
        <v>-6</v>
      </c>
      <c r="L38" s="143">
        <f t="shared" si="8"/>
        <v>163</v>
      </c>
      <c r="M38" s="144">
        <f t="shared" si="9"/>
        <v>181</v>
      </c>
      <c r="N38" s="145"/>
      <c r="O38" s="163">
        <v>138</v>
      </c>
      <c r="P38" s="147"/>
      <c r="Q38" s="148"/>
      <c r="R38" s="66">
        <f t="shared" si="10"/>
        <v>12</v>
      </c>
      <c r="S38" s="149" t="s">
        <v>184</v>
      </c>
      <c r="T38" s="150">
        <f t="shared" si="11"/>
        <v>173.5</v>
      </c>
    </row>
    <row r="39" spans="1:20" s="133" customFormat="1" ht="20.25" customHeight="1">
      <c r="A39" s="754">
        <v>10</v>
      </c>
      <c r="B39" s="48">
        <v>26</v>
      </c>
      <c r="C39" s="248" t="s">
        <v>206</v>
      </c>
      <c r="D39" s="135" t="s">
        <v>176</v>
      </c>
      <c r="E39" s="136">
        <v>188</v>
      </c>
      <c r="F39" s="139">
        <v>149</v>
      </c>
      <c r="G39" s="139">
        <v>153</v>
      </c>
      <c r="H39" s="201">
        <v>138</v>
      </c>
      <c r="I39" s="140">
        <f t="shared" si="5"/>
        <v>628</v>
      </c>
      <c r="J39" s="141">
        <f t="shared" si="6"/>
        <v>732</v>
      </c>
      <c r="K39" s="159">
        <f t="shared" si="7"/>
        <v>-16</v>
      </c>
      <c r="L39" s="143">
        <f t="shared" si="8"/>
        <v>138</v>
      </c>
      <c r="M39" s="144">
        <f t="shared" si="9"/>
        <v>188</v>
      </c>
      <c r="N39" s="324"/>
      <c r="O39" s="146"/>
      <c r="P39" s="201">
        <v>138</v>
      </c>
      <c r="Q39" s="148"/>
      <c r="R39" s="66">
        <f t="shared" si="10"/>
        <v>164</v>
      </c>
      <c r="S39" s="149" t="s">
        <v>193</v>
      </c>
      <c r="T39" s="160">
        <f t="shared" si="11"/>
        <v>157</v>
      </c>
    </row>
    <row r="40" spans="1:20" s="133" customFormat="1" ht="20.25" customHeight="1">
      <c r="A40" s="753">
        <v>11</v>
      </c>
      <c r="B40" s="48">
        <v>21</v>
      </c>
      <c r="C40" s="437" t="s">
        <v>152</v>
      </c>
      <c r="D40" s="135" t="s">
        <v>199</v>
      </c>
      <c r="E40" s="136">
        <v>148</v>
      </c>
      <c r="F40" s="163">
        <v>149</v>
      </c>
      <c r="G40" s="139">
        <v>178</v>
      </c>
      <c r="H40" s="139">
        <v>167</v>
      </c>
      <c r="I40" s="140">
        <f t="shared" si="5"/>
        <v>642</v>
      </c>
      <c r="J40" s="141">
        <f t="shared" si="6"/>
        <v>726</v>
      </c>
      <c r="K40" s="159">
        <f t="shared" si="7"/>
        <v>-22</v>
      </c>
      <c r="L40" s="143">
        <f t="shared" si="8"/>
        <v>148</v>
      </c>
      <c r="M40" s="144">
        <f t="shared" si="9"/>
        <v>178</v>
      </c>
      <c r="N40" s="145"/>
      <c r="O40" s="163">
        <v>149</v>
      </c>
      <c r="P40" s="147"/>
      <c r="Q40" s="148"/>
      <c r="R40" s="66">
        <f t="shared" si="10"/>
        <v>21</v>
      </c>
      <c r="S40" s="149" t="s">
        <v>188</v>
      </c>
      <c r="T40" s="150">
        <f t="shared" si="11"/>
        <v>160.5</v>
      </c>
    </row>
    <row r="41" spans="1:20" s="133" customFormat="1" ht="20.25" customHeight="1">
      <c r="A41" s="755">
        <v>12</v>
      </c>
      <c r="B41" s="48">
        <v>6</v>
      </c>
      <c r="C41" s="436" t="s">
        <v>116</v>
      </c>
      <c r="D41" s="135" t="s">
        <v>183</v>
      </c>
      <c r="E41" s="136">
        <v>161</v>
      </c>
      <c r="F41" s="139">
        <v>164</v>
      </c>
      <c r="G41" s="163">
        <v>164</v>
      </c>
      <c r="H41" s="139">
        <v>203</v>
      </c>
      <c r="I41" s="140">
        <f t="shared" si="5"/>
        <v>692</v>
      </c>
      <c r="J41" s="141">
        <f t="shared" si="6"/>
        <v>716</v>
      </c>
      <c r="K41" s="159">
        <f t="shared" si="7"/>
        <v>-32</v>
      </c>
      <c r="L41" s="143">
        <f t="shared" si="8"/>
        <v>161</v>
      </c>
      <c r="M41" s="144">
        <f t="shared" si="9"/>
        <v>203</v>
      </c>
      <c r="N41" s="145"/>
      <c r="O41" s="163">
        <v>164</v>
      </c>
      <c r="P41" s="147"/>
      <c r="Q41" s="148"/>
      <c r="R41" s="66">
        <f t="shared" si="10"/>
        <v>6</v>
      </c>
      <c r="S41" s="149" t="s">
        <v>179</v>
      </c>
      <c r="T41" s="160">
        <f t="shared" si="11"/>
        <v>173</v>
      </c>
    </row>
    <row r="42" spans="1:20" s="133" customFormat="1" ht="20.25" customHeight="1">
      <c r="A42" s="755">
        <v>13</v>
      </c>
      <c r="B42" s="48">
        <v>8</v>
      </c>
      <c r="C42" s="248" t="s">
        <v>241</v>
      </c>
      <c r="D42" s="135" t="s">
        <v>204</v>
      </c>
      <c r="E42" s="136">
        <v>181</v>
      </c>
      <c r="F42" s="139">
        <v>162</v>
      </c>
      <c r="G42" s="139">
        <v>171</v>
      </c>
      <c r="H42" s="139">
        <v>155</v>
      </c>
      <c r="I42" s="140">
        <f t="shared" si="5"/>
        <v>669</v>
      </c>
      <c r="J42" s="141">
        <f t="shared" si="6"/>
        <v>701</v>
      </c>
      <c r="K42" s="159">
        <f t="shared" si="7"/>
        <v>-47</v>
      </c>
      <c r="L42" s="143">
        <f t="shared" si="8"/>
        <v>155</v>
      </c>
      <c r="M42" s="144">
        <f t="shared" si="9"/>
        <v>181</v>
      </c>
      <c r="N42" s="145"/>
      <c r="O42" s="146"/>
      <c r="P42" s="201">
        <v>148</v>
      </c>
      <c r="Q42" s="148"/>
      <c r="R42" s="66">
        <f t="shared" si="10"/>
        <v>156</v>
      </c>
      <c r="S42" s="149" t="s">
        <v>190</v>
      </c>
      <c r="T42" s="160">
        <f t="shared" si="11"/>
        <v>167.25</v>
      </c>
    </row>
    <row r="43" spans="1:20" s="133" customFormat="1" ht="20.25" customHeight="1">
      <c r="A43" s="754">
        <v>14</v>
      </c>
      <c r="B43" s="48">
        <v>15</v>
      </c>
      <c r="C43" s="649" t="s">
        <v>79</v>
      </c>
      <c r="D43" s="135" t="s">
        <v>180</v>
      </c>
      <c r="E43" s="136">
        <v>150</v>
      </c>
      <c r="F43" s="139">
        <v>138</v>
      </c>
      <c r="G43" s="139">
        <v>180</v>
      </c>
      <c r="H43" s="139">
        <v>168</v>
      </c>
      <c r="I43" s="140">
        <f t="shared" si="5"/>
        <v>636</v>
      </c>
      <c r="J43" s="141">
        <f t="shared" si="6"/>
        <v>696</v>
      </c>
      <c r="K43" s="159">
        <f t="shared" si="7"/>
        <v>-52</v>
      </c>
      <c r="L43" s="143">
        <f t="shared" si="8"/>
        <v>138</v>
      </c>
      <c r="M43" s="144">
        <f t="shared" si="9"/>
        <v>180</v>
      </c>
      <c r="N43" s="145"/>
      <c r="O43" s="146"/>
      <c r="P43" s="147"/>
      <c r="Q43" s="645">
        <v>211</v>
      </c>
      <c r="R43" s="325">
        <f t="shared" si="10"/>
        <v>226</v>
      </c>
      <c r="S43" s="149" t="s">
        <v>175</v>
      </c>
      <c r="T43" s="160">
        <f t="shared" si="11"/>
        <v>159</v>
      </c>
    </row>
    <row r="44" spans="1:20" s="133" customFormat="1" ht="20.25" customHeight="1">
      <c r="A44" s="755">
        <v>15</v>
      </c>
      <c r="B44" s="48">
        <v>30</v>
      </c>
      <c r="C44" s="248" t="s">
        <v>191</v>
      </c>
      <c r="D44" s="135" t="s">
        <v>190</v>
      </c>
      <c r="E44" s="136">
        <v>147</v>
      </c>
      <c r="F44" s="139">
        <v>116</v>
      </c>
      <c r="G44" s="139">
        <v>134</v>
      </c>
      <c r="H44" s="139">
        <v>164</v>
      </c>
      <c r="I44" s="140">
        <f t="shared" si="5"/>
        <v>561</v>
      </c>
      <c r="J44" s="141">
        <f t="shared" si="6"/>
        <v>681</v>
      </c>
      <c r="K44" s="159">
        <f t="shared" si="7"/>
        <v>-67</v>
      </c>
      <c r="L44" s="143">
        <f t="shared" si="8"/>
        <v>116</v>
      </c>
      <c r="M44" s="144">
        <f t="shared" si="9"/>
        <v>164</v>
      </c>
      <c r="N44" s="145"/>
      <c r="O44" s="146"/>
      <c r="P44" s="147"/>
      <c r="Q44" s="148"/>
      <c r="R44" s="66">
        <f t="shared" si="10"/>
        <v>30</v>
      </c>
      <c r="S44" s="149"/>
      <c r="T44" s="160">
        <f t="shared" si="11"/>
        <v>140.25</v>
      </c>
    </row>
    <row r="45" spans="1:20" s="206" customFormat="1" ht="20.25" customHeight="1">
      <c r="A45" s="756">
        <v>16</v>
      </c>
      <c r="B45" s="48">
        <v>29</v>
      </c>
      <c r="C45" s="649" t="s">
        <v>219</v>
      </c>
      <c r="D45" s="135" t="s">
        <v>188</v>
      </c>
      <c r="E45" s="136">
        <v>117</v>
      </c>
      <c r="F45" s="139">
        <v>149</v>
      </c>
      <c r="G45" s="139">
        <v>163</v>
      </c>
      <c r="H45" s="139">
        <v>127</v>
      </c>
      <c r="I45" s="140">
        <f t="shared" si="5"/>
        <v>556</v>
      </c>
      <c r="J45" s="141">
        <f t="shared" si="6"/>
        <v>672</v>
      </c>
      <c r="K45" s="159">
        <f t="shared" si="7"/>
        <v>-76</v>
      </c>
      <c r="L45" s="143">
        <f t="shared" si="8"/>
        <v>117</v>
      </c>
      <c r="M45" s="144">
        <f t="shared" si="9"/>
        <v>163</v>
      </c>
      <c r="N45" s="145"/>
      <c r="O45" s="146"/>
      <c r="P45" s="147"/>
      <c r="Q45" s="645">
        <v>184</v>
      </c>
      <c r="R45" s="325">
        <f t="shared" si="10"/>
        <v>213</v>
      </c>
      <c r="S45" s="149" t="s">
        <v>176</v>
      </c>
      <c r="T45" s="160">
        <f t="shared" si="11"/>
        <v>139</v>
      </c>
    </row>
    <row r="46" spans="1:20" s="206" customFormat="1" ht="20.25" customHeight="1">
      <c r="A46" s="756">
        <v>17</v>
      </c>
      <c r="B46" s="48">
        <v>20</v>
      </c>
      <c r="C46" s="248" t="s">
        <v>45</v>
      </c>
      <c r="D46" s="135" t="s">
        <v>181</v>
      </c>
      <c r="E46" s="136">
        <v>143</v>
      </c>
      <c r="F46" s="139">
        <v>112</v>
      </c>
      <c r="G46" s="139">
        <v>167</v>
      </c>
      <c r="H46" s="139">
        <v>164</v>
      </c>
      <c r="I46" s="140">
        <f t="shared" si="5"/>
        <v>586</v>
      </c>
      <c r="J46" s="141">
        <f t="shared" si="6"/>
        <v>666</v>
      </c>
      <c r="K46" s="159">
        <f t="shared" si="7"/>
        <v>-82</v>
      </c>
      <c r="L46" s="143">
        <f t="shared" si="8"/>
        <v>112</v>
      </c>
      <c r="M46" s="144">
        <f t="shared" si="9"/>
        <v>167</v>
      </c>
      <c r="N46" s="145"/>
      <c r="O46" s="146"/>
      <c r="P46" s="147"/>
      <c r="Q46" s="645">
        <v>128</v>
      </c>
      <c r="R46" s="66">
        <f t="shared" si="10"/>
        <v>148</v>
      </c>
      <c r="S46" s="149" t="s">
        <v>180</v>
      </c>
      <c r="T46" s="160">
        <f t="shared" si="11"/>
        <v>146.5</v>
      </c>
    </row>
    <row r="47" spans="1:20" s="206" customFormat="1" ht="20.25" customHeight="1">
      <c r="A47" s="756">
        <v>18</v>
      </c>
      <c r="B47" s="48">
        <v>28</v>
      </c>
      <c r="C47" s="248" t="s">
        <v>212</v>
      </c>
      <c r="D47" s="135" t="s">
        <v>178</v>
      </c>
      <c r="E47" s="136">
        <v>159</v>
      </c>
      <c r="F47" s="139">
        <v>123</v>
      </c>
      <c r="G47" s="139">
        <v>139</v>
      </c>
      <c r="H47" s="139">
        <v>125</v>
      </c>
      <c r="I47" s="140">
        <f t="shared" si="5"/>
        <v>546</v>
      </c>
      <c r="J47" s="141">
        <f t="shared" si="6"/>
        <v>658</v>
      </c>
      <c r="K47" s="159">
        <f t="shared" si="7"/>
        <v>-90</v>
      </c>
      <c r="L47" s="143">
        <f t="shared" si="8"/>
        <v>123</v>
      </c>
      <c r="M47" s="144">
        <f t="shared" si="9"/>
        <v>159</v>
      </c>
      <c r="N47" s="145"/>
      <c r="O47" s="146"/>
      <c r="P47" s="147"/>
      <c r="Q47" s="645">
        <v>178</v>
      </c>
      <c r="R47" s="66">
        <f t="shared" si="10"/>
        <v>206</v>
      </c>
      <c r="S47" s="149" t="s">
        <v>181</v>
      </c>
      <c r="T47" s="160">
        <f t="shared" si="11"/>
        <v>136.5</v>
      </c>
    </row>
    <row r="48" spans="1:20" s="206" customFormat="1" ht="20.25" customHeight="1">
      <c r="A48" s="756">
        <v>19</v>
      </c>
      <c r="B48" s="48">
        <v>8</v>
      </c>
      <c r="C48" s="248" t="s">
        <v>70</v>
      </c>
      <c r="D48" s="135" t="s">
        <v>179</v>
      </c>
      <c r="E48" s="136">
        <v>147</v>
      </c>
      <c r="F48" s="139">
        <v>168</v>
      </c>
      <c r="G48" s="139">
        <v>166</v>
      </c>
      <c r="H48" s="139">
        <v>134</v>
      </c>
      <c r="I48" s="140">
        <f t="shared" si="5"/>
        <v>615</v>
      </c>
      <c r="J48" s="141">
        <f t="shared" si="6"/>
        <v>647</v>
      </c>
      <c r="K48" s="159">
        <f t="shared" si="7"/>
        <v>-101</v>
      </c>
      <c r="L48" s="143">
        <f t="shared" si="8"/>
        <v>134</v>
      </c>
      <c r="M48" s="144">
        <f t="shared" si="9"/>
        <v>168</v>
      </c>
      <c r="N48" s="145"/>
      <c r="O48" s="146"/>
      <c r="P48" s="147"/>
      <c r="Q48" s="645">
        <v>184</v>
      </c>
      <c r="R48" s="66">
        <f t="shared" si="10"/>
        <v>192</v>
      </c>
      <c r="S48" s="149" t="s">
        <v>178</v>
      </c>
      <c r="T48" s="160">
        <f t="shared" si="11"/>
        <v>153.75</v>
      </c>
    </row>
    <row r="49" spans="1:20" s="206" customFormat="1" ht="20.25" customHeight="1">
      <c r="A49" s="756">
        <v>20</v>
      </c>
      <c r="B49" s="48">
        <v>13</v>
      </c>
      <c r="C49" s="649" t="s">
        <v>341</v>
      </c>
      <c r="D49" s="135" t="s">
        <v>182</v>
      </c>
      <c r="E49" s="136">
        <v>139</v>
      </c>
      <c r="F49" s="139">
        <v>178</v>
      </c>
      <c r="G49" s="139">
        <v>133</v>
      </c>
      <c r="H49" s="139">
        <v>127</v>
      </c>
      <c r="I49" s="140">
        <f t="shared" si="5"/>
        <v>577</v>
      </c>
      <c r="J49" s="141">
        <f t="shared" si="6"/>
        <v>629</v>
      </c>
      <c r="K49" s="159">
        <f t="shared" si="7"/>
        <v>-119</v>
      </c>
      <c r="L49" s="143">
        <f t="shared" si="8"/>
        <v>127</v>
      </c>
      <c r="M49" s="144">
        <f t="shared" si="9"/>
        <v>178</v>
      </c>
      <c r="N49" s="145"/>
      <c r="O49" s="146"/>
      <c r="P49" s="147"/>
      <c r="Q49" s="645">
        <v>256</v>
      </c>
      <c r="R49" s="325">
        <f t="shared" si="10"/>
        <v>269</v>
      </c>
      <c r="S49" s="149" t="s">
        <v>185</v>
      </c>
      <c r="T49" s="160">
        <f t="shared" si="11"/>
        <v>144.25</v>
      </c>
    </row>
  </sheetData>
  <sheetProtection password="CF7A" sheet="1" objects="1" scenarios="1" selectLockedCells="1" selectUnlockedCells="1"/>
  <mergeCells count="1">
    <mergeCell ref="A1:K1"/>
  </mergeCells>
  <printOptions horizontalCentered="1" verticalCentered="1"/>
  <pageMargins left="0.4" right="0.13" top="0.18" bottom="0.51" header="0.12" footer="0.45"/>
  <pageSetup fitToHeight="2" horizontalDpi="300" verticalDpi="300" orientation="landscape" paperSize="9" scale="63" r:id="rId2"/>
  <rowBreaks count="1" manualBreakCount="1">
    <brk id="27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4"/>
  <dimension ref="A1:V69"/>
  <sheetViews>
    <sheetView zoomScale="75" zoomScaleNormal="75" zoomScaleSheetLayoutView="75" workbookViewId="0" topLeftCell="A1">
      <selection activeCell="C13" sqref="C13"/>
    </sheetView>
  </sheetViews>
  <sheetFormatPr defaultColWidth="9.140625" defaultRowHeight="12.75"/>
  <cols>
    <col min="1" max="1" width="5.7109375" style="1" customWidth="1"/>
    <col min="2" max="2" width="5.28125" style="74" customWidth="1"/>
    <col min="3" max="3" width="39.57421875" style="75" bestFit="1" customWidth="1"/>
    <col min="4" max="4" width="6.57421875" style="10" bestFit="1" customWidth="1"/>
    <col min="5" max="6" width="6.140625" style="1" customWidth="1"/>
    <col min="7" max="7" width="6.421875" style="3" customWidth="1"/>
    <col min="8" max="8" width="7.8515625" style="3" customWidth="1"/>
    <col min="9" max="9" width="6.28125" style="12" bestFit="1" customWidth="1"/>
    <col min="10" max="10" width="11.8515625" style="3" customWidth="1"/>
    <col min="11" max="11" width="7.00390625" style="2" customWidth="1"/>
    <col min="12" max="12" width="7.421875" style="2" customWidth="1"/>
    <col min="13" max="13" width="5.8515625" style="2" customWidth="1"/>
    <col min="14" max="14" width="1.7109375" style="3" customWidth="1"/>
    <col min="15" max="17" width="5.421875" style="4" customWidth="1"/>
    <col min="18" max="18" width="6.00390625" style="5" customWidth="1"/>
    <col min="19" max="19" width="5.421875" style="0" customWidth="1"/>
    <col min="20" max="20" width="6.8515625" style="6" bestFit="1" customWidth="1"/>
  </cols>
  <sheetData>
    <row r="1" spans="1:11" ht="94.5" customHeight="1">
      <c r="A1" s="1236"/>
      <c r="B1" s="1235"/>
      <c r="C1" s="1235"/>
      <c r="D1" s="1235"/>
      <c r="E1" s="1235"/>
      <c r="F1" s="1235"/>
      <c r="G1" s="1235"/>
      <c r="H1" s="1235"/>
      <c r="I1" s="1235"/>
      <c r="J1" s="1235"/>
      <c r="K1" s="1235"/>
    </row>
    <row r="2" spans="1:8" ht="18">
      <c r="A2" s="7"/>
      <c r="C2" s="9" t="s">
        <v>1</v>
      </c>
      <c r="E2" s="11"/>
      <c r="F2" s="11"/>
      <c r="G2" s="11"/>
      <c r="H2" s="11"/>
    </row>
    <row r="3" spans="1:20" ht="39" thickBot="1">
      <c r="A3" s="77" t="s">
        <v>2</v>
      </c>
      <c r="B3" s="78" t="s">
        <v>169</v>
      </c>
      <c r="C3" s="79" t="s">
        <v>4</v>
      </c>
      <c r="D3" s="609" t="s">
        <v>5</v>
      </c>
      <c r="E3" s="610" t="s">
        <v>6</v>
      </c>
      <c r="F3" s="610" t="s">
        <v>7</v>
      </c>
      <c r="G3" s="611" t="s">
        <v>8</v>
      </c>
      <c r="H3" s="243" t="s">
        <v>170</v>
      </c>
      <c r="I3" s="82" t="s">
        <v>10</v>
      </c>
      <c r="J3" s="21" t="s">
        <v>11</v>
      </c>
      <c r="L3" s="12"/>
      <c r="N3" s="2"/>
      <c r="O3" s="2"/>
      <c r="Q3" s="3"/>
      <c r="R3" s="3"/>
      <c r="S3" s="4"/>
      <c r="T3"/>
    </row>
    <row r="4" spans="1:20" ht="19.5">
      <c r="A4" s="245" t="s">
        <v>12</v>
      </c>
      <c r="B4" s="48">
        <v>12</v>
      </c>
      <c r="C4" s="612" t="s">
        <v>106</v>
      </c>
      <c r="D4" s="85">
        <v>18</v>
      </c>
      <c r="E4" s="86">
        <v>195</v>
      </c>
      <c r="F4" s="66">
        <v>191</v>
      </c>
      <c r="G4" s="48">
        <f aca="true" t="shared" si="0" ref="G4:G12">SUM(E4,F4)</f>
        <v>386</v>
      </c>
      <c r="H4" s="67">
        <f aca="true" t="shared" si="1" ref="H4:H12">COUNT(E4,F4)*B4+G4</f>
        <v>410</v>
      </c>
      <c r="I4" s="68">
        <f aca="true" t="shared" si="2" ref="I4:I12">H4-$H$4</f>
        <v>0</v>
      </c>
      <c r="J4" s="87">
        <v>55</v>
      </c>
      <c r="L4" s="31"/>
      <c r="N4" s="2"/>
      <c r="O4" s="2"/>
      <c r="Q4" s="3"/>
      <c r="R4" s="3"/>
      <c r="S4" s="4"/>
      <c r="T4"/>
    </row>
    <row r="5" spans="1:20" ht="18.75" thickBot="1">
      <c r="A5" s="245" t="s">
        <v>14</v>
      </c>
      <c r="B5" s="92">
        <v>23</v>
      </c>
      <c r="C5" s="721" t="s">
        <v>86</v>
      </c>
      <c r="D5" s="37">
        <v>15</v>
      </c>
      <c r="E5" s="38">
        <v>177</v>
      </c>
      <c r="F5" s="39">
        <v>183</v>
      </c>
      <c r="G5" s="35">
        <f t="shared" si="0"/>
        <v>360</v>
      </c>
      <c r="H5" s="40">
        <f t="shared" si="1"/>
        <v>406</v>
      </c>
      <c r="I5" s="41">
        <f t="shared" si="2"/>
        <v>-4</v>
      </c>
      <c r="J5" s="87">
        <v>40</v>
      </c>
      <c r="L5" s="31"/>
      <c r="N5" s="2"/>
      <c r="O5" s="2"/>
      <c r="Q5" s="3"/>
      <c r="R5" s="3"/>
      <c r="S5" s="4"/>
      <c r="T5"/>
    </row>
    <row r="6" spans="1:20" ht="18">
      <c r="A6" s="249" t="s">
        <v>16</v>
      </c>
      <c r="B6" s="48">
        <v>13</v>
      </c>
      <c r="C6" s="437" t="s">
        <v>341</v>
      </c>
      <c r="D6" s="37">
        <v>22</v>
      </c>
      <c r="E6" s="38">
        <v>216</v>
      </c>
      <c r="F6" s="39">
        <v>157</v>
      </c>
      <c r="G6" s="35">
        <f t="shared" si="0"/>
        <v>373</v>
      </c>
      <c r="H6" s="40">
        <f t="shared" si="1"/>
        <v>399</v>
      </c>
      <c r="I6" s="41">
        <f t="shared" si="2"/>
        <v>-11</v>
      </c>
      <c r="J6" s="87">
        <v>30</v>
      </c>
      <c r="K6" s="45"/>
      <c r="L6" s="45"/>
      <c r="N6" s="2"/>
      <c r="O6" s="2"/>
      <c r="Q6" s="3"/>
      <c r="R6" s="3"/>
      <c r="S6" s="4"/>
      <c r="T6"/>
    </row>
    <row r="7" spans="1:20" ht="18.75" thickBot="1">
      <c r="A7" s="245" t="s">
        <v>18</v>
      </c>
      <c r="B7" s="624">
        <v>3</v>
      </c>
      <c r="C7" s="721" t="s">
        <v>22</v>
      </c>
      <c r="D7" s="46">
        <v>19</v>
      </c>
      <c r="E7" s="38">
        <v>201</v>
      </c>
      <c r="F7" s="39">
        <v>176</v>
      </c>
      <c r="G7" s="35">
        <f t="shared" si="0"/>
        <v>377</v>
      </c>
      <c r="H7" s="40">
        <f t="shared" si="1"/>
        <v>383</v>
      </c>
      <c r="I7" s="41">
        <f t="shared" si="2"/>
        <v>-27</v>
      </c>
      <c r="J7" s="252" t="s">
        <v>135</v>
      </c>
      <c r="L7" s="31"/>
      <c r="N7" s="2"/>
      <c r="O7" s="2"/>
      <c r="Q7" s="3"/>
      <c r="R7" s="3"/>
      <c r="S7" s="4"/>
      <c r="T7"/>
    </row>
    <row r="8" spans="1:20" ht="18">
      <c r="A8" s="245" t="s">
        <v>21</v>
      </c>
      <c r="B8" s="48">
        <v>21</v>
      </c>
      <c r="C8" s="437" t="s">
        <v>197</v>
      </c>
      <c r="D8" s="37">
        <v>24</v>
      </c>
      <c r="E8" s="38">
        <v>181</v>
      </c>
      <c r="F8" s="39">
        <v>141</v>
      </c>
      <c r="G8" s="35">
        <f t="shared" si="0"/>
        <v>322</v>
      </c>
      <c r="H8" s="40">
        <f t="shared" si="1"/>
        <v>364</v>
      </c>
      <c r="I8" s="41">
        <f t="shared" si="2"/>
        <v>-46</v>
      </c>
      <c r="J8" s="252" t="s">
        <v>23</v>
      </c>
      <c r="L8" s="31"/>
      <c r="N8" s="2"/>
      <c r="O8" s="2"/>
      <c r="Q8" s="3"/>
      <c r="R8" s="3"/>
      <c r="S8" s="4"/>
      <c r="T8"/>
    </row>
    <row r="9" spans="1:20" ht="18.75" thickBot="1">
      <c r="A9" s="253" t="s">
        <v>24</v>
      </c>
      <c r="B9" s="48">
        <v>18</v>
      </c>
      <c r="C9" s="248" t="s">
        <v>227</v>
      </c>
      <c r="D9" s="102">
        <v>21</v>
      </c>
      <c r="E9" s="103">
        <v>164</v>
      </c>
      <c r="F9" s="676">
        <v>136</v>
      </c>
      <c r="G9" s="254">
        <f t="shared" si="0"/>
        <v>300</v>
      </c>
      <c r="H9" s="104">
        <f t="shared" si="1"/>
        <v>336</v>
      </c>
      <c r="I9" s="677">
        <f t="shared" si="2"/>
        <v>-74</v>
      </c>
      <c r="J9" s="260">
        <v>-0.3</v>
      </c>
      <c r="L9" s="61"/>
      <c r="N9" s="2"/>
      <c r="O9" s="2"/>
      <c r="Q9" s="3"/>
      <c r="R9" s="3"/>
      <c r="S9" s="4"/>
      <c r="T9"/>
    </row>
    <row r="10" spans="1:20" ht="19.5" thickBot="1" thickTop="1">
      <c r="A10" s="62" t="s">
        <v>25</v>
      </c>
      <c r="B10" s="165">
        <v>28</v>
      </c>
      <c r="C10" s="723" t="s">
        <v>215</v>
      </c>
      <c r="D10" s="37">
        <v>23</v>
      </c>
      <c r="E10" s="38">
        <v>120</v>
      </c>
      <c r="F10" s="66">
        <v>141</v>
      </c>
      <c r="G10" s="48">
        <f t="shared" si="0"/>
        <v>261</v>
      </c>
      <c r="H10" s="67">
        <f t="shared" si="1"/>
        <v>317</v>
      </c>
      <c r="I10" s="68">
        <f t="shared" si="2"/>
        <v>-93</v>
      </c>
      <c r="J10" s="69"/>
      <c r="L10" s="70"/>
      <c r="N10" s="2"/>
      <c r="O10" s="2"/>
      <c r="Q10" s="3"/>
      <c r="R10" s="71"/>
      <c r="S10" s="4"/>
      <c r="T10"/>
    </row>
    <row r="11" spans="1:20" ht="18">
      <c r="A11" s="72" t="s">
        <v>27</v>
      </c>
      <c r="B11" s="48">
        <v>19</v>
      </c>
      <c r="C11" s="278" t="s">
        <v>49</v>
      </c>
      <c r="D11" s="264">
        <v>17</v>
      </c>
      <c r="E11" s="233">
        <v>122</v>
      </c>
      <c r="F11" s="39">
        <v>156</v>
      </c>
      <c r="G11" s="35">
        <f t="shared" si="0"/>
        <v>278</v>
      </c>
      <c r="H11" s="40">
        <f t="shared" si="1"/>
        <v>316</v>
      </c>
      <c r="I11" s="41">
        <f t="shared" si="2"/>
        <v>-94</v>
      </c>
      <c r="J11" s="69"/>
      <c r="L11" s="70"/>
      <c r="N11" s="2"/>
      <c r="O11" s="2"/>
      <c r="Q11" s="3"/>
      <c r="R11" s="71"/>
      <c r="S11" s="4"/>
      <c r="T11"/>
    </row>
    <row r="12" spans="1:20" ht="18">
      <c r="A12" s="72" t="s">
        <v>29</v>
      </c>
      <c r="B12" s="48">
        <v>14</v>
      </c>
      <c r="C12" s="278" t="s">
        <v>81</v>
      </c>
      <c r="D12" s="46">
        <v>20</v>
      </c>
      <c r="E12" s="38">
        <v>144</v>
      </c>
      <c r="F12" s="39">
        <v>133</v>
      </c>
      <c r="G12" s="35">
        <f t="shared" si="0"/>
        <v>277</v>
      </c>
      <c r="H12" s="40">
        <f t="shared" si="1"/>
        <v>305</v>
      </c>
      <c r="I12" s="41">
        <f t="shared" si="2"/>
        <v>-105</v>
      </c>
      <c r="J12" s="69"/>
      <c r="L12" s="70"/>
      <c r="N12" s="2"/>
      <c r="O12" s="2"/>
      <c r="Q12" s="3"/>
      <c r="R12" s="71"/>
      <c r="S12" s="4"/>
      <c r="T12"/>
    </row>
    <row r="13" ht="63" customHeight="1">
      <c r="L13" s="76"/>
    </row>
    <row r="14" spans="1:8" ht="18">
      <c r="A14" s="7"/>
      <c r="C14" s="9" t="s">
        <v>31</v>
      </c>
      <c r="E14" s="11"/>
      <c r="F14" s="11"/>
      <c r="G14" s="11"/>
      <c r="H14" s="11"/>
    </row>
    <row r="15" spans="1:8" ht="49.5" customHeight="1" thickBot="1">
      <c r="A15" s="77" t="s">
        <v>32</v>
      </c>
      <c r="B15" s="78" t="s">
        <v>169</v>
      </c>
      <c r="C15" s="79" t="s">
        <v>4</v>
      </c>
      <c r="D15" s="77" t="s">
        <v>5</v>
      </c>
      <c r="E15" s="80" t="s">
        <v>6</v>
      </c>
      <c r="F15" s="81" t="s">
        <v>238</v>
      </c>
      <c r="G15" s="82" t="s">
        <v>10</v>
      </c>
      <c r="H15" s="83"/>
    </row>
    <row r="16" spans="1:19" ht="18">
      <c r="A16" s="84">
        <v>1</v>
      </c>
      <c r="B16" s="48">
        <v>13</v>
      </c>
      <c r="C16" s="598" t="s">
        <v>341</v>
      </c>
      <c r="D16" s="85" t="s">
        <v>202</v>
      </c>
      <c r="E16" s="86">
        <v>216</v>
      </c>
      <c r="F16" s="67">
        <f aca="true" t="shared" si="3" ref="F16:F30">B16+E16</f>
        <v>229</v>
      </c>
      <c r="G16" s="68">
        <f aca="true" t="shared" si="4" ref="G16:G30">F16-$F$21</f>
        <v>47</v>
      </c>
      <c r="H16" s="100" t="s">
        <v>39</v>
      </c>
      <c r="I16" s="87">
        <v>1</v>
      </c>
      <c r="P16" s="88"/>
      <c r="Q16" s="89"/>
      <c r="R16" s="90"/>
      <c r="S16" s="91"/>
    </row>
    <row r="17" spans="1:19" ht="18.75" thickBot="1">
      <c r="A17" s="84">
        <v>2</v>
      </c>
      <c r="B17" s="92">
        <v>12</v>
      </c>
      <c r="C17" s="757" t="s">
        <v>106</v>
      </c>
      <c r="D17" s="37" t="s">
        <v>185</v>
      </c>
      <c r="E17" s="38">
        <v>195</v>
      </c>
      <c r="F17" s="67">
        <f t="shared" si="3"/>
        <v>207</v>
      </c>
      <c r="G17" s="41">
        <f t="shared" si="4"/>
        <v>25</v>
      </c>
      <c r="H17" s="96"/>
      <c r="I17" s="87">
        <v>2</v>
      </c>
      <c r="P17" s="88"/>
      <c r="Q17" s="89"/>
      <c r="R17" s="90"/>
      <c r="S17" s="91"/>
    </row>
    <row r="18" spans="1:19" ht="18">
      <c r="A18" s="94">
        <v>3</v>
      </c>
      <c r="B18" s="48">
        <v>3</v>
      </c>
      <c r="C18" s="437" t="s">
        <v>22</v>
      </c>
      <c r="D18" s="46" t="s">
        <v>179</v>
      </c>
      <c r="E18" s="38">
        <v>201</v>
      </c>
      <c r="F18" s="67">
        <f t="shared" si="3"/>
        <v>204</v>
      </c>
      <c r="G18" s="41">
        <f t="shared" si="4"/>
        <v>22</v>
      </c>
      <c r="I18" s="87">
        <v>3</v>
      </c>
      <c r="J18" s="32"/>
      <c r="P18" s="88"/>
      <c r="Q18" s="89"/>
      <c r="R18" s="90"/>
      <c r="S18" s="91"/>
    </row>
    <row r="19" spans="1:19" ht="18.75" thickBot="1">
      <c r="A19" s="84">
        <v>4</v>
      </c>
      <c r="B19" s="624">
        <v>21</v>
      </c>
      <c r="C19" s="757" t="s">
        <v>197</v>
      </c>
      <c r="D19" s="37" t="s">
        <v>189</v>
      </c>
      <c r="E19" s="38">
        <v>181</v>
      </c>
      <c r="F19" s="67">
        <f t="shared" si="3"/>
        <v>202</v>
      </c>
      <c r="G19" s="41">
        <f t="shared" si="4"/>
        <v>20</v>
      </c>
      <c r="I19" s="87">
        <v>4</v>
      </c>
      <c r="P19" s="88"/>
      <c r="Q19" s="89"/>
      <c r="R19" s="90"/>
      <c r="S19" s="91"/>
    </row>
    <row r="20" spans="1:19" ht="18">
      <c r="A20" s="84">
        <v>5</v>
      </c>
      <c r="B20" s="48">
        <v>23</v>
      </c>
      <c r="C20" s="437" t="s">
        <v>86</v>
      </c>
      <c r="D20" s="37" t="s">
        <v>181</v>
      </c>
      <c r="E20" s="38">
        <v>177</v>
      </c>
      <c r="F20" s="67">
        <f t="shared" si="3"/>
        <v>200</v>
      </c>
      <c r="G20" s="41">
        <f t="shared" si="4"/>
        <v>18</v>
      </c>
      <c r="I20" s="87">
        <v>5</v>
      </c>
      <c r="P20" s="88"/>
      <c r="Q20" s="89"/>
      <c r="R20" s="90"/>
      <c r="S20" s="91"/>
    </row>
    <row r="21" spans="1:19" ht="18.75" thickBot="1">
      <c r="A21" s="101">
        <v>6</v>
      </c>
      <c r="B21" s="48">
        <v>18</v>
      </c>
      <c r="C21" s="248" t="s">
        <v>227</v>
      </c>
      <c r="D21" s="102" t="s">
        <v>190</v>
      </c>
      <c r="E21" s="103">
        <v>164</v>
      </c>
      <c r="F21" s="517">
        <f t="shared" si="3"/>
        <v>182</v>
      </c>
      <c r="G21" s="105">
        <f t="shared" si="4"/>
        <v>0</v>
      </c>
      <c r="I21" s="87">
        <v>6</v>
      </c>
      <c r="P21" s="88"/>
      <c r="Q21" s="89"/>
      <c r="R21" s="90"/>
      <c r="S21" s="91"/>
    </row>
    <row r="22" spans="1:19" ht="18.75" thickTop="1">
      <c r="A22" s="106">
        <v>7</v>
      </c>
      <c r="B22" s="48">
        <v>30</v>
      </c>
      <c r="C22" s="248" t="s">
        <v>206</v>
      </c>
      <c r="D22" s="85" t="s">
        <v>176</v>
      </c>
      <c r="E22" s="86">
        <v>150</v>
      </c>
      <c r="F22" s="67">
        <f t="shared" si="3"/>
        <v>180</v>
      </c>
      <c r="G22" s="68">
        <f t="shared" si="4"/>
        <v>-2</v>
      </c>
      <c r="I22" s="70"/>
      <c r="N22" s="4"/>
      <c r="P22" s="88"/>
      <c r="Q22" s="89"/>
      <c r="R22" s="90"/>
      <c r="S22" s="91"/>
    </row>
    <row r="23" spans="1:19" ht="18">
      <c r="A23" s="106">
        <v>8</v>
      </c>
      <c r="B23" s="48">
        <v>28</v>
      </c>
      <c r="C23" s="649" t="s">
        <v>212</v>
      </c>
      <c r="D23" s="37" t="s">
        <v>178</v>
      </c>
      <c r="E23" s="38">
        <v>143</v>
      </c>
      <c r="F23" s="67">
        <f t="shared" si="3"/>
        <v>171</v>
      </c>
      <c r="G23" s="41">
        <f t="shared" si="4"/>
        <v>-11</v>
      </c>
      <c r="I23" s="70"/>
      <c r="P23" s="88"/>
      <c r="Q23" s="89"/>
      <c r="R23" s="90"/>
      <c r="S23" s="91"/>
    </row>
    <row r="24" spans="1:19" ht="18">
      <c r="A24" s="109">
        <v>9</v>
      </c>
      <c r="B24" s="48">
        <v>11</v>
      </c>
      <c r="C24" s="649" t="s">
        <v>128</v>
      </c>
      <c r="D24" s="37" t="s">
        <v>183</v>
      </c>
      <c r="E24" s="38">
        <v>157</v>
      </c>
      <c r="F24" s="67">
        <f t="shared" si="3"/>
        <v>168</v>
      </c>
      <c r="G24" s="41">
        <f t="shared" si="4"/>
        <v>-14</v>
      </c>
      <c r="H24" s="96"/>
      <c r="I24" s="110"/>
      <c r="P24" s="88"/>
      <c r="Q24" s="89"/>
      <c r="R24" s="90"/>
      <c r="S24" s="91"/>
    </row>
    <row r="25" spans="1:19" ht="18.75" thickBot="1">
      <c r="A25" s="106">
        <v>10</v>
      </c>
      <c r="B25" s="165">
        <v>14</v>
      </c>
      <c r="C25" s="758" t="s">
        <v>81</v>
      </c>
      <c r="D25" s="46" t="s">
        <v>193</v>
      </c>
      <c r="E25" s="38">
        <v>144</v>
      </c>
      <c r="F25" s="67">
        <f t="shared" si="3"/>
        <v>158</v>
      </c>
      <c r="G25" s="41">
        <f t="shared" si="4"/>
        <v>-24</v>
      </c>
      <c r="H25" s="100" t="s">
        <v>39</v>
      </c>
      <c r="I25" s="70"/>
      <c r="P25" s="88"/>
      <c r="Q25" s="89"/>
      <c r="R25" s="90"/>
      <c r="S25" s="91"/>
    </row>
    <row r="26" spans="1:19" ht="20.25" customHeight="1">
      <c r="A26" s="106">
        <v>11</v>
      </c>
      <c r="B26" s="48">
        <v>6</v>
      </c>
      <c r="C26" s="248" t="s">
        <v>116</v>
      </c>
      <c r="D26" s="37" t="s">
        <v>174</v>
      </c>
      <c r="E26" s="38">
        <v>143</v>
      </c>
      <c r="F26" s="67">
        <f t="shared" si="3"/>
        <v>149</v>
      </c>
      <c r="G26" s="41">
        <f t="shared" si="4"/>
        <v>-33</v>
      </c>
      <c r="I26" s="70"/>
      <c r="P26" s="88"/>
      <c r="Q26" s="113"/>
      <c r="R26" s="90"/>
      <c r="S26" s="91"/>
    </row>
    <row r="27" spans="1:19" ht="20.25" customHeight="1">
      <c r="A27" s="106">
        <v>12</v>
      </c>
      <c r="B27" s="48">
        <v>28</v>
      </c>
      <c r="C27" s="759" t="s">
        <v>215</v>
      </c>
      <c r="D27" s="37" t="s">
        <v>184</v>
      </c>
      <c r="E27" s="38">
        <v>120</v>
      </c>
      <c r="F27" s="67">
        <f t="shared" si="3"/>
        <v>148</v>
      </c>
      <c r="G27" s="41">
        <f t="shared" si="4"/>
        <v>-34</v>
      </c>
      <c r="H27" s="100" t="s">
        <v>39</v>
      </c>
      <c r="I27" s="70"/>
      <c r="P27" s="88"/>
      <c r="Q27" s="113"/>
      <c r="R27" s="90"/>
      <c r="S27" s="91"/>
    </row>
    <row r="28" spans="1:19" ht="20.25" customHeight="1">
      <c r="A28" s="106">
        <v>13</v>
      </c>
      <c r="B28" s="48">
        <v>13</v>
      </c>
      <c r="C28" s="649" t="s">
        <v>51</v>
      </c>
      <c r="D28" s="37" t="s">
        <v>182</v>
      </c>
      <c r="E28" s="38">
        <v>134</v>
      </c>
      <c r="F28" s="67">
        <f t="shared" si="3"/>
        <v>147</v>
      </c>
      <c r="G28" s="41">
        <f t="shared" si="4"/>
        <v>-35</v>
      </c>
      <c r="I28" s="70"/>
      <c r="P28" s="88"/>
      <c r="Q28" s="113"/>
      <c r="R28" s="90"/>
      <c r="S28" s="91"/>
    </row>
    <row r="29" spans="1:19" ht="20.25" customHeight="1">
      <c r="A29" s="106">
        <v>14</v>
      </c>
      <c r="B29" s="48">
        <v>19</v>
      </c>
      <c r="C29" s="759" t="s">
        <v>49</v>
      </c>
      <c r="D29" s="264" t="s">
        <v>177</v>
      </c>
      <c r="E29" s="233">
        <v>122</v>
      </c>
      <c r="F29" s="67">
        <f t="shared" si="3"/>
        <v>141</v>
      </c>
      <c r="G29" s="41">
        <f t="shared" si="4"/>
        <v>-41</v>
      </c>
      <c r="H29" s="100" t="s">
        <v>39</v>
      </c>
      <c r="I29" s="70"/>
      <c r="P29" s="88"/>
      <c r="Q29" s="113"/>
      <c r="R29" s="90"/>
      <c r="S29" s="91"/>
    </row>
    <row r="30" spans="1:19" ht="20.25" customHeight="1">
      <c r="A30" s="106">
        <v>15</v>
      </c>
      <c r="B30" s="48">
        <v>5</v>
      </c>
      <c r="C30" s="248" t="s">
        <v>127</v>
      </c>
      <c r="D30" s="37" t="s">
        <v>175</v>
      </c>
      <c r="E30" s="38">
        <v>122</v>
      </c>
      <c r="F30" s="67">
        <f t="shared" si="3"/>
        <v>127</v>
      </c>
      <c r="G30" s="41">
        <f t="shared" si="4"/>
        <v>-55</v>
      </c>
      <c r="H30" s="96"/>
      <c r="I30" s="70"/>
      <c r="P30" s="88"/>
      <c r="Q30" s="113"/>
      <c r="R30" s="90"/>
      <c r="S30" s="91"/>
    </row>
    <row r="31" spans="1:19" ht="130.5" customHeight="1">
      <c r="A31" s="116"/>
      <c r="B31" s="117"/>
      <c r="C31" s="118"/>
      <c r="D31" s="119"/>
      <c r="E31" s="120"/>
      <c r="F31" s="116"/>
      <c r="G31" s="96"/>
      <c r="H31" s="96"/>
      <c r="I31" s="70"/>
      <c r="P31" s="88"/>
      <c r="Q31" s="113"/>
      <c r="R31" s="90"/>
      <c r="S31" s="91"/>
    </row>
    <row r="32" spans="1:13" ht="20.25">
      <c r="A32" s="7" t="s">
        <v>56</v>
      </c>
      <c r="E32" s="121"/>
      <c r="M32" s="122">
        <f>MAX(E34:H49)</f>
        <v>239</v>
      </c>
    </row>
    <row r="33" spans="1:20" s="133" customFormat="1" ht="66" customHeight="1" thickBot="1">
      <c r="A33" s="77" t="s">
        <v>57</v>
      </c>
      <c r="B33" s="78" t="s">
        <v>169</v>
      </c>
      <c r="C33" s="79" t="s">
        <v>4</v>
      </c>
      <c r="D33" s="77" t="s">
        <v>5</v>
      </c>
      <c r="E33" s="123">
        <v>1</v>
      </c>
      <c r="F33" s="123">
        <v>2</v>
      </c>
      <c r="G33" s="123">
        <v>3</v>
      </c>
      <c r="H33" s="123">
        <v>4</v>
      </c>
      <c r="I33" s="124" t="s">
        <v>8</v>
      </c>
      <c r="J33" s="81" t="s">
        <v>186</v>
      </c>
      <c r="K33" s="125" t="s">
        <v>10</v>
      </c>
      <c r="L33" s="126" t="s">
        <v>59</v>
      </c>
      <c r="M33" s="79" t="s">
        <v>60</v>
      </c>
      <c r="N33" s="127"/>
      <c r="O33" s="128" t="s">
        <v>61</v>
      </c>
      <c r="P33" s="129" t="s">
        <v>62</v>
      </c>
      <c r="Q33" s="130" t="s">
        <v>63</v>
      </c>
      <c r="R33" s="130" t="s">
        <v>64</v>
      </c>
      <c r="S33" s="131" t="s">
        <v>65</v>
      </c>
      <c r="T33" s="132" t="s">
        <v>66</v>
      </c>
    </row>
    <row r="34" spans="1:20" s="133" customFormat="1" ht="20.25" customHeight="1">
      <c r="A34" s="134">
        <v>1</v>
      </c>
      <c r="B34" s="48">
        <v>13</v>
      </c>
      <c r="C34" s="598" t="s">
        <v>341</v>
      </c>
      <c r="D34" s="135" t="s">
        <v>175</v>
      </c>
      <c r="E34" s="136">
        <v>172</v>
      </c>
      <c r="F34" s="139">
        <v>203</v>
      </c>
      <c r="G34" s="139">
        <v>213</v>
      </c>
      <c r="H34" s="139">
        <v>179</v>
      </c>
      <c r="I34" s="140">
        <f aca="true" t="shared" si="5" ref="I34:I60">SUM(E34:H34)</f>
        <v>767</v>
      </c>
      <c r="J34" s="141">
        <f aca="true" t="shared" si="6" ref="J34:J60">COUNT(E34:H34)*B34+I34</f>
        <v>819</v>
      </c>
      <c r="K34" s="142">
        <f aca="true" t="shared" si="7" ref="K34:K60">J34-$J$43</f>
        <v>48</v>
      </c>
      <c r="L34" s="143">
        <f aca="true" t="shared" si="8" ref="L34:L60">MIN(E34:H34)</f>
        <v>172</v>
      </c>
      <c r="M34" s="144">
        <f aca="true" t="shared" si="9" ref="M34:M60">MAX(E34:H34)</f>
        <v>213</v>
      </c>
      <c r="N34" s="145"/>
      <c r="O34" s="146"/>
      <c r="P34" s="147"/>
      <c r="Q34" s="148"/>
      <c r="R34" s="66">
        <f aca="true" t="shared" si="10" ref="R34:R60">Q34+P34+B34</f>
        <v>13</v>
      </c>
      <c r="S34" s="149"/>
      <c r="T34" s="150">
        <f aca="true" t="shared" si="11" ref="T34:T60">IF(I34,AVERAGE(E34:H34),0)</f>
        <v>191.75</v>
      </c>
    </row>
    <row r="35" spans="1:20" s="133" customFormat="1" ht="20.25" customHeight="1" thickBot="1">
      <c r="A35" s="616">
        <v>2</v>
      </c>
      <c r="B35" s="92">
        <v>14</v>
      </c>
      <c r="C35" s="617" t="s">
        <v>81</v>
      </c>
      <c r="D35" s="618" t="s">
        <v>193</v>
      </c>
      <c r="E35" s="619">
        <v>212</v>
      </c>
      <c r="F35" s="620">
        <v>192</v>
      </c>
      <c r="G35" s="620">
        <v>172</v>
      </c>
      <c r="H35" s="620">
        <v>174</v>
      </c>
      <c r="I35" s="622">
        <f t="shared" si="5"/>
        <v>750</v>
      </c>
      <c r="J35" s="623">
        <f t="shared" si="6"/>
        <v>806</v>
      </c>
      <c r="K35" s="159">
        <f t="shared" si="7"/>
        <v>35</v>
      </c>
      <c r="L35" s="143">
        <f t="shared" si="8"/>
        <v>172</v>
      </c>
      <c r="M35" s="144">
        <f t="shared" si="9"/>
        <v>212</v>
      </c>
      <c r="N35" s="145"/>
      <c r="O35" s="146"/>
      <c r="P35" s="147"/>
      <c r="Q35" s="148"/>
      <c r="R35" s="66">
        <f t="shared" si="10"/>
        <v>14</v>
      </c>
      <c r="S35" s="149"/>
      <c r="T35" s="160">
        <f t="shared" si="11"/>
        <v>187.5</v>
      </c>
    </row>
    <row r="36" spans="1:20" s="133" customFormat="1" ht="20.25" customHeight="1">
      <c r="A36" s="161">
        <v>3</v>
      </c>
      <c r="B36" s="48">
        <v>19</v>
      </c>
      <c r="C36" s="598" t="s">
        <v>49</v>
      </c>
      <c r="D36" s="135" t="s">
        <v>183</v>
      </c>
      <c r="E36" s="136">
        <v>211</v>
      </c>
      <c r="F36" s="139">
        <v>162</v>
      </c>
      <c r="G36" s="163">
        <v>192</v>
      </c>
      <c r="H36" s="139">
        <v>186</v>
      </c>
      <c r="I36" s="140">
        <f t="shared" si="5"/>
        <v>751</v>
      </c>
      <c r="J36" s="141">
        <f t="shared" si="6"/>
        <v>827</v>
      </c>
      <c r="K36" s="159">
        <f t="shared" si="7"/>
        <v>56</v>
      </c>
      <c r="L36" s="143">
        <f t="shared" si="8"/>
        <v>162</v>
      </c>
      <c r="M36" s="144">
        <f t="shared" si="9"/>
        <v>211</v>
      </c>
      <c r="N36" s="145"/>
      <c r="O36" s="163">
        <v>192</v>
      </c>
      <c r="P36" s="147"/>
      <c r="Q36" s="148"/>
      <c r="R36" s="66">
        <f t="shared" si="10"/>
        <v>19</v>
      </c>
      <c r="S36" s="149" t="s">
        <v>179</v>
      </c>
      <c r="T36" s="160">
        <f t="shared" si="11"/>
        <v>187.75</v>
      </c>
    </row>
    <row r="37" spans="1:20" s="133" customFormat="1" ht="20.25" customHeight="1" thickBot="1">
      <c r="A37" s="655">
        <v>4</v>
      </c>
      <c r="B37" s="624">
        <v>28</v>
      </c>
      <c r="C37" s="617" t="s">
        <v>215</v>
      </c>
      <c r="D37" s="625" t="s">
        <v>207</v>
      </c>
      <c r="E37" s="626">
        <v>172</v>
      </c>
      <c r="F37" s="682">
        <v>176</v>
      </c>
      <c r="G37" s="627">
        <v>200</v>
      </c>
      <c r="H37" s="627">
        <v>164</v>
      </c>
      <c r="I37" s="628">
        <f t="shared" si="5"/>
        <v>712</v>
      </c>
      <c r="J37" s="629">
        <f t="shared" si="6"/>
        <v>824</v>
      </c>
      <c r="K37" s="630">
        <f t="shared" si="7"/>
        <v>53</v>
      </c>
      <c r="L37" s="631">
        <f t="shared" si="8"/>
        <v>164</v>
      </c>
      <c r="M37" s="632">
        <f t="shared" si="9"/>
        <v>200</v>
      </c>
      <c r="N37" s="633"/>
      <c r="O37" s="682">
        <v>176</v>
      </c>
      <c r="P37" s="635"/>
      <c r="Q37" s="148"/>
      <c r="R37" s="66">
        <f t="shared" si="10"/>
        <v>28</v>
      </c>
      <c r="S37" s="149" t="s">
        <v>187</v>
      </c>
      <c r="T37" s="160">
        <f t="shared" si="11"/>
        <v>178</v>
      </c>
    </row>
    <row r="38" spans="1:20" s="180" customFormat="1" ht="20.25" customHeight="1">
      <c r="A38" s="179">
        <v>5</v>
      </c>
      <c r="B38" s="48">
        <v>6</v>
      </c>
      <c r="C38" s="437" t="s">
        <v>116</v>
      </c>
      <c r="D38" s="135" t="s">
        <v>188</v>
      </c>
      <c r="E38" s="136">
        <v>156</v>
      </c>
      <c r="F38" s="139">
        <v>210</v>
      </c>
      <c r="G38" s="139">
        <v>189</v>
      </c>
      <c r="H38" s="139">
        <v>214</v>
      </c>
      <c r="I38" s="140">
        <f t="shared" si="5"/>
        <v>769</v>
      </c>
      <c r="J38" s="141">
        <f t="shared" si="6"/>
        <v>793</v>
      </c>
      <c r="K38" s="142">
        <f t="shared" si="7"/>
        <v>22</v>
      </c>
      <c r="L38" s="143">
        <f t="shared" si="8"/>
        <v>156</v>
      </c>
      <c r="M38" s="144">
        <f t="shared" si="9"/>
        <v>214</v>
      </c>
      <c r="N38" s="145"/>
      <c r="O38" s="146"/>
      <c r="P38" s="147"/>
      <c r="Q38" s="148"/>
      <c r="R38" s="66">
        <f t="shared" si="10"/>
        <v>6</v>
      </c>
      <c r="S38" s="149"/>
      <c r="T38" s="160">
        <f t="shared" si="11"/>
        <v>192.25</v>
      </c>
    </row>
    <row r="39" spans="1:20" s="180" customFormat="1" ht="20.25" customHeight="1">
      <c r="A39" s="181">
        <v>6</v>
      </c>
      <c r="B39" s="48">
        <v>23</v>
      </c>
      <c r="C39" s="248" t="s">
        <v>86</v>
      </c>
      <c r="D39" s="135" t="s">
        <v>196</v>
      </c>
      <c r="E39" s="136">
        <v>168</v>
      </c>
      <c r="F39" s="163">
        <v>174</v>
      </c>
      <c r="G39" s="139">
        <v>175</v>
      </c>
      <c r="H39" s="139">
        <v>178</v>
      </c>
      <c r="I39" s="140">
        <f t="shared" si="5"/>
        <v>695</v>
      </c>
      <c r="J39" s="141">
        <f t="shared" si="6"/>
        <v>787</v>
      </c>
      <c r="K39" s="159">
        <f t="shared" si="7"/>
        <v>16</v>
      </c>
      <c r="L39" s="143">
        <f t="shared" si="8"/>
        <v>168</v>
      </c>
      <c r="M39" s="144">
        <f t="shared" si="9"/>
        <v>178</v>
      </c>
      <c r="N39" s="145"/>
      <c r="O39" s="163">
        <v>174</v>
      </c>
      <c r="P39" s="147"/>
      <c r="Q39" s="148"/>
      <c r="R39" s="66">
        <f t="shared" si="10"/>
        <v>23</v>
      </c>
      <c r="S39" s="149" t="s">
        <v>176</v>
      </c>
      <c r="T39" s="160">
        <f t="shared" si="11"/>
        <v>173.75</v>
      </c>
    </row>
    <row r="40" spans="1:20" s="133" customFormat="1" ht="20.25" customHeight="1">
      <c r="A40" s="181">
        <v>7</v>
      </c>
      <c r="B40" s="48">
        <v>30</v>
      </c>
      <c r="C40" s="248" t="s">
        <v>206</v>
      </c>
      <c r="D40" s="135" t="s">
        <v>184</v>
      </c>
      <c r="E40" s="136">
        <v>185</v>
      </c>
      <c r="F40" s="139">
        <v>143</v>
      </c>
      <c r="G40" s="139">
        <v>192</v>
      </c>
      <c r="H40" s="163">
        <v>147</v>
      </c>
      <c r="I40" s="140">
        <f t="shared" si="5"/>
        <v>667</v>
      </c>
      <c r="J40" s="141">
        <f t="shared" si="6"/>
        <v>787</v>
      </c>
      <c r="K40" s="159">
        <f t="shared" si="7"/>
        <v>16</v>
      </c>
      <c r="L40" s="143">
        <f t="shared" si="8"/>
        <v>143</v>
      </c>
      <c r="M40" s="144">
        <f t="shared" si="9"/>
        <v>192</v>
      </c>
      <c r="N40" s="145"/>
      <c r="O40" s="163">
        <v>147</v>
      </c>
      <c r="P40" s="147"/>
      <c r="Q40" s="148"/>
      <c r="R40" s="66">
        <f t="shared" si="10"/>
        <v>30</v>
      </c>
      <c r="S40" s="149" t="s">
        <v>175</v>
      </c>
      <c r="T40" s="160">
        <f t="shared" si="11"/>
        <v>166.75</v>
      </c>
    </row>
    <row r="41" spans="1:20" s="133" customFormat="1" ht="20.25" customHeight="1">
      <c r="A41" s="181">
        <v>8</v>
      </c>
      <c r="B41" s="48">
        <v>5</v>
      </c>
      <c r="C41" s="248" t="s">
        <v>127</v>
      </c>
      <c r="D41" s="135" t="s">
        <v>217</v>
      </c>
      <c r="E41" s="136">
        <v>170</v>
      </c>
      <c r="F41" s="201">
        <v>189</v>
      </c>
      <c r="G41" s="139">
        <v>203</v>
      </c>
      <c r="H41" s="139">
        <v>198</v>
      </c>
      <c r="I41" s="140">
        <f t="shared" si="5"/>
        <v>760</v>
      </c>
      <c r="J41" s="141">
        <f t="shared" si="6"/>
        <v>780</v>
      </c>
      <c r="K41" s="159">
        <f t="shared" si="7"/>
        <v>9</v>
      </c>
      <c r="L41" s="143">
        <f t="shared" si="8"/>
        <v>170</v>
      </c>
      <c r="M41" s="144">
        <f t="shared" si="9"/>
        <v>203</v>
      </c>
      <c r="N41" s="145"/>
      <c r="O41" s="146"/>
      <c r="P41" s="201">
        <v>189</v>
      </c>
      <c r="Q41" s="148"/>
      <c r="R41" s="66">
        <f t="shared" si="10"/>
        <v>194</v>
      </c>
      <c r="S41" s="149" t="s">
        <v>174</v>
      </c>
      <c r="T41" s="160">
        <f t="shared" si="11"/>
        <v>190</v>
      </c>
    </row>
    <row r="42" spans="1:20" s="133" customFormat="1" ht="20.25" customHeight="1">
      <c r="A42" s="182">
        <v>9</v>
      </c>
      <c r="B42" s="48">
        <v>18</v>
      </c>
      <c r="C42" s="248" t="s">
        <v>227</v>
      </c>
      <c r="D42" s="135" t="s">
        <v>174</v>
      </c>
      <c r="E42" s="136">
        <v>156</v>
      </c>
      <c r="F42" s="139">
        <v>213</v>
      </c>
      <c r="G42" s="139">
        <v>139</v>
      </c>
      <c r="H42" s="139">
        <v>193</v>
      </c>
      <c r="I42" s="140">
        <f t="shared" si="5"/>
        <v>701</v>
      </c>
      <c r="J42" s="141">
        <f t="shared" si="6"/>
        <v>773</v>
      </c>
      <c r="K42" s="159">
        <f t="shared" si="7"/>
        <v>2</v>
      </c>
      <c r="L42" s="143">
        <f t="shared" si="8"/>
        <v>139</v>
      </c>
      <c r="M42" s="144">
        <f t="shared" si="9"/>
        <v>213</v>
      </c>
      <c r="N42" s="145"/>
      <c r="O42" s="146"/>
      <c r="P42" s="147"/>
      <c r="Q42" s="148"/>
      <c r="R42" s="66">
        <f t="shared" si="10"/>
        <v>18</v>
      </c>
      <c r="S42" s="149"/>
      <c r="T42" s="160">
        <f t="shared" si="11"/>
        <v>175.25</v>
      </c>
    </row>
    <row r="43" spans="1:20" s="133" customFormat="1" ht="20.25" customHeight="1" thickBot="1">
      <c r="A43" s="659">
        <v>10</v>
      </c>
      <c r="B43" s="165">
        <v>3</v>
      </c>
      <c r="C43" s="639" t="s">
        <v>22</v>
      </c>
      <c r="D43" s="166" t="s">
        <v>195</v>
      </c>
      <c r="E43" s="640">
        <v>190</v>
      </c>
      <c r="F43" s="169">
        <v>169</v>
      </c>
      <c r="G43" s="168">
        <v>189</v>
      </c>
      <c r="H43" s="168">
        <v>211</v>
      </c>
      <c r="I43" s="171">
        <f t="shared" si="5"/>
        <v>759</v>
      </c>
      <c r="J43" s="172">
        <f t="shared" si="6"/>
        <v>771</v>
      </c>
      <c r="K43" s="173">
        <f t="shared" si="7"/>
        <v>0</v>
      </c>
      <c r="L43" s="174">
        <f t="shared" si="8"/>
        <v>169</v>
      </c>
      <c r="M43" s="175">
        <f t="shared" si="9"/>
        <v>211</v>
      </c>
      <c r="N43" s="176"/>
      <c r="O43" s="169">
        <v>169</v>
      </c>
      <c r="P43" s="177"/>
      <c r="Q43" s="178"/>
      <c r="R43" s="642">
        <f t="shared" si="10"/>
        <v>3</v>
      </c>
      <c r="S43" s="643" t="s">
        <v>178</v>
      </c>
      <c r="T43" s="644">
        <f t="shared" si="11"/>
        <v>189.75</v>
      </c>
    </row>
    <row r="44" spans="1:20" s="133" customFormat="1" ht="20.25" customHeight="1">
      <c r="A44" s="106">
        <v>11</v>
      </c>
      <c r="B44" s="48"/>
      <c r="C44" s="265" t="s">
        <v>241</v>
      </c>
      <c r="D44" s="135" t="s">
        <v>204</v>
      </c>
      <c r="E44" s="203">
        <v>190</v>
      </c>
      <c r="F44" s="204">
        <v>207</v>
      </c>
      <c r="G44" s="204">
        <v>190</v>
      </c>
      <c r="H44" s="204">
        <v>183</v>
      </c>
      <c r="I44" s="140">
        <f t="shared" si="5"/>
        <v>770</v>
      </c>
      <c r="J44" s="141">
        <f t="shared" si="6"/>
        <v>770</v>
      </c>
      <c r="K44" s="142">
        <f t="shared" si="7"/>
        <v>-1</v>
      </c>
      <c r="L44" s="143">
        <f t="shared" si="8"/>
        <v>183</v>
      </c>
      <c r="M44" s="144">
        <f t="shared" si="9"/>
        <v>207</v>
      </c>
      <c r="N44" s="145"/>
      <c r="O44" s="146"/>
      <c r="P44" s="147"/>
      <c r="Q44" s="645">
        <v>175</v>
      </c>
      <c r="R44" s="66">
        <f t="shared" si="10"/>
        <v>175</v>
      </c>
      <c r="S44" s="149" t="s">
        <v>211</v>
      </c>
      <c r="T44" s="150">
        <f t="shared" si="11"/>
        <v>192.5</v>
      </c>
    </row>
    <row r="45" spans="1:20" s="133" customFormat="1" ht="20.25" customHeight="1">
      <c r="A45" s="109">
        <v>12</v>
      </c>
      <c r="B45" s="48">
        <v>22</v>
      </c>
      <c r="C45" s="278" t="s">
        <v>152</v>
      </c>
      <c r="D45" s="135" t="s">
        <v>199</v>
      </c>
      <c r="E45" s="163">
        <v>160</v>
      </c>
      <c r="F45" s="139">
        <v>201</v>
      </c>
      <c r="G45" s="139">
        <v>159</v>
      </c>
      <c r="H45" s="139">
        <v>151</v>
      </c>
      <c r="I45" s="140">
        <f t="shared" si="5"/>
        <v>671</v>
      </c>
      <c r="J45" s="141">
        <f t="shared" si="6"/>
        <v>759</v>
      </c>
      <c r="K45" s="159">
        <f t="shared" si="7"/>
        <v>-12</v>
      </c>
      <c r="L45" s="143">
        <f t="shared" si="8"/>
        <v>151</v>
      </c>
      <c r="M45" s="144">
        <f t="shared" si="9"/>
        <v>201</v>
      </c>
      <c r="N45" s="145"/>
      <c r="O45" s="163">
        <v>160</v>
      </c>
      <c r="P45" s="147"/>
      <c r="Q45" s="148"/>
      <c r="R45" s="66">
        <f t="shared" si="10"/>
        <v>22</v>
      </c>
      <c r="S45" s="149" t="s">
        <v>185</v>
      </c>
      <c r="T45" s="160">
        <f t="shared" si="11"/>
        <v>167.75</v>
      </c>
    </row>
    <row r="46" spans="1:20" s="133" customFormat="1" ht="20.25" customHeight="1">
      <c r="A46" s="109">
        <v>13</v>
      </c>
      <c r="B46" s="48">
        <v>12</v>
      </c>
      <c r="C46" s="652" t="s">
        <v>106</v>
      </c>
      <c r="D46" s="135" t="s">
        <v>177</v>
      </c>
      <c r="E46" s="136">
        <v>177</v>
      </c>
      <c r="F46" s="139">
        <v>190</v>
      </c>
      <c r="G46" s="139">
        <v>142</v>
      </c>
      <c r="H46" s="139">
        <v>172</v>
      </c>
      <c r="I46" s="140">
        <f t="shared" si="5"/>
        <v>681</v>
      </c>
      <c r="J46" s="141">
        <f t="shared" si="6"/>
        <v>729</v>
      </c>
      <c r="K46" s="159">
        <f t="shared" si="7"/>
        <v>-42</v>
      </c>
      <c r="L46" s="143">
        <f t="shared" si="8"/>
        <v>142</v>
      </c>
      <c r="M46" s="144">
        <f t="shared" si="9"/>
        <v>190</v>
      </c>
      <c r="N46" s="145"/>
      <c r="O46" s="146"/>
      <c r="P46" s="147"/>
      <c r="Q46" s="645">
        <v>213</v>
      </c>
      <c r="R46" s="396">
        <f t="shared" si="10"/>
        <v>225</v>
      </c>
      <c r="S46" s="149" t="s">
        <v>177</v>
      </c>
      <c r="T46" s="160">
        <f t="shared" si="11"/>
        <v>170.25</v>
      </c>
    </row>
    <row r="47" spans="1:20" s="133" customFormat="1" ht="20.25" customHeight="1">
      <c r="A47" s="202">
        <v>14</v>
      </c>
      <c r="B47" s="48">
        <v>16</v>
      </c>
      <c r="C47" s="278" t="s">
        <v>54</v>
      </c>
      <c r="D47" s="135" t="s">
        <v>182</v>
      </c>
      <c r="E47" s="136">
        <v>184</v>
      </c>
      <c r="F47" s="139">
        <v>173</v>
      </c>
      <c r="G47" s="139">
        <v>159</v>
      </c>
      <c r="H47" s="139">
        <v>133</v>
      </c>
      <c r="I47" s="140">
        <f t="shared" si="5"/>
        <v>649</v>
      </c>
      <c r="J47" s="141">
        <f t="shared" si="6"/>
        <v>713</v>
      </c>
      <c r="K47" s="159">
        <f t="shared" si="7"/>
        <v>-58</v>
      </c>
      <c r="L47" s="143">
        <f t="shared" si="8"/>
        <v>133</v>
      </c>
      <c r="M47" s="144">
        <f t="shared" si="9"/>
        <v>184</v>
      </c>
      <c r="N47" s="145"/>
      <c r="O47" s="146"/>
      <c r="P47" s="147"/>
      <c r="Q47" s="645">
        <v>155</v>
      </c>
      <c r="R47" s="66">
        <f t="shared" si="10"/>
        <v>171</v>
      </c>
      <c r="S47" s="149" t="s">
        <v>184</v>
      </c>
      <c r="T47" s="160">
        <f t="shared" si="11"/>
        <v>162.25</v>
      </c>
    </row>
    <row r="48" spans="1:20" s="133" customFormat="1" ht="20.25" customHeight="1">
      <c r="A48" s="109">
        <v>15</v>
      </c>
      <c r="B48" s="48">
        <v>28</v>
      </c>
      <c r="C48" s="652" t="s">
        <v>212</v>
      </c>
      <c r="D48" s="135" t="s">
        <v>189</v>
      </c>
      <c r="E48" s="136">
        <v>145</v>
      </c>
      <c r="F48" s="139">
        <v>150</v>
      </c>
      <c r="G48" s="139">
        <v>161</v>
      </c>
      <c r="H48" s="139">
        <v>140</v>
      </c>
      <c r="I48" s="140">
        <f t="shared" si="5"/>
        <v>596</v>
      </c>
      <c r="J48" s="141">
        <f t="shared" si="6"/>
        <v>708</v>
      </c>
      <c r="K48" s="159">
        <f t="shared" si="7"/>
        <v>-63</v>
      </c>
      <c r="L48" s="143">
        <f t="shared" si="8"/>
        <v>140</v>
      </c>
      <c r="M48" s="144">
        <f t="shared" si="9"/>
        <v>161</v>
      </c>
      <c r="N48" s="145"/>
      <c r="O48" s="146"/>
      <c r="P48" s="147"/>
      <c r="Q48" s="645">
        <v>190</v>
      </c>
      <c r="R48" s="396">
        <f t="shared" si="10"/>
        <v>218</v>
      </c>
      <c r="S48" s="149" t="s">
        <v>180</v>
      </c>
      <c r="T48" s="160">
        <f t="shared" si="11"/>
        <v>149</v>
      </c>
    </row>
    <row r="49" spans="1:20" s="206" customFormat="1" ht="20.25" customHeight="1">
      <c r="A49" s="205">
        <v>16</v>
      </c>
      <c r="B49" s="48">
        <v>29</v>
      </c>
      <c r="C49" s="278" t="s">
        <v>219</v>
      </c>
      <c r="D49" s="135" t="s">
        <v>180</v>
      </c>
      <c r="E49" s="136">
        <v>125</v>
      </c>
      <c r="F49" s="139">
        <v>108</v>
      </c>
      <c r="G49" s="139">
        <v>239</v>
      </c>
      <c r="H49" s="139">
        <v>116</v>
      </c>
      <c r="I49" s="140">
        <f t="shared" si="5"/>
        <v>588</v>
      </c>
      <c r="J49" s="141">
        <f t="shared" si="6"/>
        <v>704</v>
      </c>
      <c r="K49" s="159">
        <f t="shared" si="7"/>
        <v>-67</v>
      </c>
      <c r="L49" s="143">
        <f t="shared" si="8"/>
        <v>108</v>
      </c>
      <c r="M49" s="144">
        <f t="shared" si="9"/>
        <v>239</v>
      </c>
      <c r="N49" s="145"/>
      <c r="O49" s="146"/>
      <c r="P49" s="147"/>
      <c r="Q49" s="645">
        <v>152</v>
      </c>
      <c r="R49" s="66">
        <f t="shared" si="10"/>
        <v>181</v>
      </c>
      <c r="S49" s="149" t="s">
        <v>188</v>
      </c>
      <c r="T49" s="160">
        <f t="shared" si="11"/>
        <v>147</v>
      </c>
    </row>
    <row r="50" spans="1:20" s="206" customFormat="1" ht="20.25" customHeight="1">
      <c r="A50" s="205">
        <v>17</v>
      </c>
      <c r="B50" s="48">
        <v>15</v>
      </c>
      <c r="C50" s="278" t="s">
        <v>150</v>
      </c>
      <c r="D50" s="135" t="s">
        <v>185</v>
      </c>
      <c r="E50" s="136">
        <v>160</v>
      </c>
      <c r="F50" s="139">
        <v>164</v>
      </c>
      <c r="G50" s="139">
        <v>153</v>
      </c>
      <c r="H50" s="139">
        <v>164</v>
      </c>
      <c r="I50" s="140">
        <f t="shared" si="5"/>
        <v>641</v>
      </c>
      <c r="J50" s="141">
        <f t="shared" si="6"/>
        <v>701</v>
      </c>
      <c r="K50" s="159">
        <f t="shared" si="7"/>
        <v>-70</v>
      </c>
      <c r="L50" s="143">
        <f t="shared" si="8"/>
        <v>153</v>
      </c>
      <c r="M50" s="144">
        <f t="shared" si="9"/>
        <v>164</v>
      </c>
      <c r="N50" s="145"/>
      <c r="O50" s="146"/>
      <c r="P50" s="147"/>
      <c r="Q50" s="645">
        <v>149</v>
      </c>
      <c r="R50" s="66">
        <f t="shared" si="10"/>
        <v>164</v>
      </c>
      <c r="S50" s="149" t="s">
        <v>189</v>
      </c>
      <c r="T50" s="160">
        <f t="shared" si="11"/>
        <v>160.25</v>
      </c>
    </row>
    <row r="51" spans="1:20" s="206" customFormat="1" ht="20.25" customHeight="1">
      <c r="A51" s="205">
        <v>18</v>
      </c>
      <c r="B51" s="48">
        <v>21</v>
      </c>
      <c r="C51" s="652" t="s">
        <v>197</v>
      </c>
      <c r="D51" s="135" t="s">
        <v>211</v>
      </c>
      <c r="E51" s="136">
        <v>120</v>
      </c>
      <c r="F51" s="139">
        <v>156</v>
      </c>
      <c r="G51" s="139">
        <v>123</v>
      </c>
      <c r="H51" s="139">
        <v>211</v>
      </c>
      <c r="I51" s="140">
        <f t="shared" si="5"/>
        <v>610</v>
      </c>
      <c r="J51" s="141">
        <f t="shared" si="6"/>
        <v>694</v>
      </c>
      <c r="K51" s="159">
        <f t="shared" si="7"/>
        <v>-77</v>
      </c>
      <c r="L51" s="143">
        <f t="shared" si="8"/>
        <v>120</v>
      </c>
      <c r="M51" s="144">
        <f t="shared" si="9"/>
        <v>211</v>
      </c>
      <c r="N51" s="145"/>
      <c r="O51" s="146"/>
      <c r="P51" s="147"/>
      <c r="Q51" s="645">
        <v>171</v>
      </c>
      <c r="R51" s="396">
        <f t="shared" si="10"/>
        <v>192</v>
      </c>
      <c r="S51" s="149" t="s">
        <v>204</v>
      </c>
      <c r="T51" s="160">
        <f t="shared" si="11"/>
        <v>152.5</v>
      </c>
    </row>
    <row r="52" spans="1:20" s="206" customFormat="1" ht="20.25" customHeight="1">
      <c r="A52" s="205">
        <v>19</v>
      </c>
      <c r="B52" s="48">
        <v>11</v>
      </c>
      <c r="C52" s="652" t="s">
        <v>128</v>
      </c>
      <c r="D52" s="135" t="s">
        <v>190</v>
      </c>
      <c r="E52" s="136">
        <v>159</v>
      </c>
      <c r="F52" s="139">
        <v>155</v>
      </c>
      <c r="G52" s="139">
        <v>178</v>
      </c>
      <c r="H52" s="139">
        <v>146</v>
      </c>
      <c r="I52" s="140">
        <f t="shared" si="5"/>
        <v>638</v>
      </c>
      <c r="J52" s="141">
        <f t="shared" si="6"/>
        <v>682</v>
      </c>
      <c r="K52" s="159">
        <f t="shared" si="7"/>
        <v>-89</v>
      </c>
      <c r="L52" s="143">
        <f t="shared" si="8"/>
        <v>146</v>
      </c>
      <c r="M52" s="144">
        <f t="shared" si="9"/>
        <v>178</v>
      </c>
      <c r="N52" s="145"/>
      <c r="O52" s="146"/>
      <c r="P52" s="147"/>
      <c r="Q52" s="645">
        <v>194</v>
      </c>
      <c r="R52" s="396">
        <f t="shared" si="10"/>
        <v>205</v>
      </c>
      <c r="S52" s="149" t="s">
        <v>195</v>
      </c>
      <c r="T52" s="160">
        <f t="shared" si="11"/>
        <v>159.5</v>
      </c>
    </row>
    <row r="53" spans="1:20" s="206" customFormat="1" ht="20.25" customHeight="1">
      <c r="A53" s="205">
        <v>20</v>
      </c>
      <c r="B53" s="48">
        <v>8</v>
      </c>
      <c r="C53" s="278" t="s">
        <v>42</v>
      </c>
      <c r="D53" s="135" t="s">
        <v>179</v>
      </c>
      <c r="E53" s="136">
        <v>180</v>
      </c>
      <c r="F53" s="139">
        <v>168</v>
      </c>
      <c r="G53" s="139">
        <v>143</v>
      </c>
      <c r="H53" s="139">
        <v>152</v>
      </c>
      <c r="I53" s="140">
        <f t="shared" si="5"/>
        <v>643</v>
      </c>
      <c r="J53" s="141">
        <f t="shared" si="6"/>
        <v>675</v>
      </c>
      <c r="K53" s="159">
        <f t="shared" si="7"/>
        <v>-96</v>
      </c>
      <c r="L53" s="143">
        <f t="shared" si="8"/>
        <v>143</v>
      </c>
      <c r="M53" s="144">
        <f t="shared" si="9"/>
        <v>180</v>
      </c>
      <c r="N53" s="145"/>
      <c r="O53" s="146"/>
      <c r="P53" s="147"/>
      <c r="Q53" s="645">
        <v>145</v>
      </c>
      <c r="R53" s="66">
        <f t="shared" si="10"/>
        <v>153</v>
      </c>
      <c r="S53" s="149" t="s">
        <v>194</v>
      </c>
      <c r="T53" s="160">
        <f t="shared" si="11"/>
        <v>160.75</v>
      </c>
    </row>
    <row r="54" spans="1:20" s="206" customFormat="1" ht="20.25" customHeight="1">
      <c r="A54" s="205">
        <v>21</v>
      </c>
      <c r="B54" s="48">
        <v>13</v>
      </c>
      <c r="C54" s="652" t="s">
        <v>51</v>
      </c>
      <c r="D54" s="135" t="s">
        <v>194</v>
      </c>
      <c r="E54" s="136">
        <v>140</v>
      </c>
      <c r="F54" s="139">
        <v>173</v>
      </c>
      <c r="G54" s="139">
        <v>185</v>
      </c>
      <c r="H54" s="139">
        <v>123</v>
      </c>
      <c r="I54" s="140">
        <f t="shared" si="5"/>
        <v>621</v>
      </c>
      <c r="J54" s="141">
        <f t="shared" si="6"/>
        <v>673</v>
      </c>
      <c r="K54" s="159">
        <f t="shared" si="7"/>
        <v>-98</v>
      </c>
      <c r="L54" s="143">
        <f t="shared" si="8"/>
        <v>123</v>
      </c>
      <c r="M54" s="144">
        <f t="shared" si="9"/>
        <v>185</v>
      </c>
      <c r="N54" s="145"/>
      <c r="O54" s="146"/>
      <c r="P54" s="147"/>
      <c r="Q54" s="148"/>
      <c r="R54" s="66">
        <f t="shared" si="10"/>
        <v>13</v>
      </c>
      <c r="S54" s="149"/>
      <c r="T54" s="160">
        <f t="shared" si="11"/>
        <v>155.25</v>
      </c>
    </row>
    <row r="55" spans="1:20" s="206" customFormat="1" ht="20.25" customHeight="1">
      <c r="A55" s="205">
        <v>22</v>
      </c>
      <c r="B55" s="48">
        <v>20</v>
      </c>
      <c r="C55" s="278" t="s">
        <v>45</v>
      </c>
      <c r="D55" s="135" t="s">
        <v>187</v>
      </c>
      <c r="E55" s="136">
        <v>117</v>
      </c>
      <c r="F55" s="139">
        <v>159</v>
      </c>
      <c r="G55" s="139">
        <v>148</v>
      </c>
      <c r="H55" s="139">
        <v>133</v>
      </c>
      <c r="I55" s="140">
        <f t="shared" si="5"/>
        <v>557</v>
      </c>
      <c r="J55" s="141">
        <f t="shared" si="6"/>
        <v>637</v>
      </c>
      <c r="K55" s="159">
        <f t="shared" si="7"/>
        <v>-134</v>
      </c>
      <c r="L55" s="143">
        <f t="shared" si="8"/>
        <v>117</v>
      </c>
      <c r="M55" s="144">
        <f t="shared" si="9"/>
        <v>159</v>
      </c>
      <c r="N55" s="145"/>
      <c r="O55" s="146"/>
      <c r="P55" s="147"/>
      <c r="Q55" s="645">
        <v>155</v>
      </c>
      <c r="R55" s="66">
        <f t="shared" si="10"/>
        <v>175</v>
      </c>
      <c r="S55" s="149" t="s">
        <v>190</v>
      </c>
      <c r="T55" s="160">
        <f t="shared" si="11"/>
        <v>139.25</v>
      </c>
    </row>
    <row r="56" spans="1:20" s="206" customFormat="1" ht="20.25" customHeight="1">
      <c r="A56" s="205">
        <v>23</v>
      </c>
      <c r="B56" s="48">
        <v>20</v>
      </c>
      <c r="C56" s="278" t="s">
        <v>160</v>
      </c>
      <c r="D56" s="135" t="s">
        <v>201</v>
      </c>
      <c r="E56" s="136">
        <v>126</v>
      </c>
      <c r="F56" s="139">
        <v>146</v>
      </c>
      <c r="G56" s="139">
        <v>150</v>
      </c>
      <c r="H56" s="139">
        <v>114</v>
      </c>
      <c r="I56" s="140">
        <f t="shared" si="5"/>
        <v>536</v>
      </c>
      <c r="J56" s="141">
        <f t="shared" si="6"/>
        <v>616</v>
      </c>
      <c r="K56" s="159">
        <f t="shared" si="7"/>
        <v>-155</v>
      </c>
      <c r="L56" s="143">
        <f t="shared" si="8"/>
        <v>114</v>
      </c>
      <c r="M56" s="144">
        <f t="shared" si="9"/>
        <v>150</v>
      </c>
      <c r="N56" s="145"/>
      <c r="O56" s="146"/>
      <c r="P56" s="147"/>
      <c r="Q56" s="148"/>
      <c r="R56" s="66">
        <f t="shared" si="10"/>
        <v>20</v>
      </c>
      <c r="S56" s="149"/>
      <c r="T56" s="160">
        <f t="shared" si="11"/>
        <v>134</v>
      </c>
    </row>
    <row r="57" spans="1:20" s="206" customFormat="1" ht="20.25" customHeight="1">
      <c r="A57" s="205">
        <v>24</v>
      </c>
      <c r="B57" s="48">
        <v>23</v>
      </c>
      <c r="C57" s="278" t="s">
        <v>209</v>
      </c>
      <c r="D57" s="135" t="s">
        <v>202</v>
      </c>
      <c r="E57" s="136">
        <v>188</v>
      </c>
      <c r="F57" s="139">
        <v>104</v>
      </c>
      <c r="G57" s="139">
        <v>123</v>
      </c>
      <c r="H57" s="139">
        <v>106</v>
      </c>
      <c r="I57" s="140">
        <f t="shared" si="5"/>
        <v>521</v>
      </c>
      <c r="J57" s="141">
        <f t="shared" si="6"/>
        <v>613</v>
      </c>
      <c r="K57" s="159">
        <f t="shared" si="7"/>
        <v>-158</v>
      </c>
      <c r="L57" s="143">
        <f t="shared" si="8"/>
        <v>104</v>
      </c>
      <c r="M57" s="144">
        <f t="shared" si="9"/>
        <v>188</v>
      </c>
      <c r="N57" s="145"/>
      <c r="O57" s="146"/>
      <c r="P57" s="147"/>
      <c r="Q57" s="645">
        <v>168</v>
      </c>
      <c r="R57" s="66">
        <f t="shared" si="10"/>
        <v>191</v>
      </c>
      <c r="S57" s="149" t="s">
        <v>181</v>
      </c>
      <c r="T57" s="160">
        <f t="shared" si="11"/>
        <v>130.25</v>
      </c>
    </row>
    <row r="58" spans="1:20" s="206" customFormat="1" ht="20.25" customHeight="1">
      <c r="A58" s="205">
        <v>25</v>
      </c>
      <c r="B58" s="48">
        <v>4</v>
      </c>
      <c r="C58" s="278" t="s">
        <v>26</v>
      </c>
      <c r="D58" s="135" t="s">
        <v>178</v>
      </c>
      <c r="E58" s="136">
        <v>132</v>
      </c>
      <c r="F58" s="139">
        <v>173</v>
      </c>
      <c r="G58" s="139">
        <v>132</v>
      </c>
      <c r="H58" s="139">
        <v>160</v>
      </c>
      <c r="I58" s="140">
        <f t="shared" si="5"/>
        <v>597</v>
      </c>
      <c r="J58" s="141">
        <f t="shared" si="6"/>
        <v>613</v>
      </c>
      <c r="K58" s="159">
        <f t="shared" si="7"/>
        <v>-158</v>
      </c>
      <c r="L58" s="143">
        <f t="shared" si="8"/>
        <v>132</v>
      </c>
      <c r="M58" s="144">
        <f t="shared" si="9"/>
        <v>173</v>
      </c>
      <c r="N58" s="145"/>
      <c r="O58" s="146"/>
      <c r="P58" s="147"/>
      <c r="Q58" s="645">
        <v>184</v>
      </c>
      <c r="R58" s="66">
        <f t="shared" si="10"/>
        <v>188</v>
      </c>
      <c r="S58" s="149" t="s">
        <v>182</v>
      </c>
      <c r="T58" s="160">
        <f t="shared" si="11"/>
        <v>149.25</v>
      </c>
    </row>
    <row r="59" spans="1:20" s="206" customFormat="1" ht="18">
      <c r="A59" s="205">
        <v>26</v>
      </c>
      <c r="B59" s="48">
        <v>26</v>
      </c>
      <c r="C59" s="278" t="s">
        <v>214</v>
      </c>
      <c r="D59" s="135" t="s">
        <v>176</v>
      </c>
      <c r="E59" s="136">
        <v>146</v>
      </c>
      <c r="F59" s="139">
        <v>148</v>
      </c>
      <c r="G59" s="139">
        <v>119</v>
      </c>
      <c r="H59" s="139">
        <v>87</v>
      </c>
      <c r="I59" s="140">
        <f t="shared" si="5"/>
        <v>500</v>
      </c>
      <c r="J59" s="141">
        <f t="shared" si="6"/>
        <v>604</v>
      </c>
      <c r="K59" s="159">
        <f t="shared" si="7"/>
        <v>-167</v>
      </c>
      <c r="L59" s="143">
        <f t="shared" si="8"/>
        <v>87</v>
      </c>
      <c r="M59" s="144">
        <f t="shared" si="9"/>
        <v>148</v>
      </c>
      <c r="N59" s="145"/>
      <c r="O59" s="146"/>
      <c r="P59" s="147"/>
      <c r="Q59" s="645">
        <v>116</v>
      </c>
      <c r="R59" s="66">
        <f t="shared" si="10"/>
        <v>142</v>
      </c>
      <c r="S59" s="149" t="s">
        <v>183</v>
      </c>
      <c r="T59" s="160">
        <f t="shared" si="11"/>
        <v>125</v>
      </c>
    </row>
    <row r="60" spans="1:20" s="206" customFormat="1" ht="18">
      <c r="A60" s="205">
        <v>27</v>
      </c>
      <c r="B60" s="48">
        <v>4</v>
      </c>
      <c r="C60" s="278" t="s">
        <v>242</v>
      </c>
      <c r="D60" s="135" t="s">
        <v>181</v>
      </c>
      <c r="E60" s="136">
        <v>115</v>
      </c>
      <c r="F60" s="139">
        <v>146</v>
      </c>
      <c r="G60" s="139">
        <v>150</v>
      </c>
      <c r="H60" s="139">
        <v>160</v>
      </c>
      <c r="I60" s="140">
        <f t="shared" si="5"/>
        <v>571</v>
      </c>
      <c r="J60" s="141">
        <f t="shared" si="6"/>
        <v>587</v>
      </c>
      <c r="K60" s="159">
        <f t="shared" si="7"/>
        <v>-184</v>
      </c>
      <c r="L60" s="143">
        <f t="shared" si="8"/>
        <v>115</v>
      </c>
      <c r="M60" s="144">
        <f t="shared" si="9"/>
        <v>160</v>
      </c>
      <c r="N60" s="145"/>
      <c r="O60" s="146"/>
      <c r="P60" s="147"/>
      <c r="Q60" s="645">
        <v>126</v>
      </c>
      <c r="R60" s="66">
        <f t="shared" si="10"/>
        <v>130</v>
      </c>
      <c r="S60" s="149" t="s">
        <v>199</v>
      </c>
      <c r="T60" s="160">
        <f t="shared" si="11"/>
        <v>142.75</v>
      </c>
    </row>
    <row r="62" spans="3:8" ht="15.75">
      <c r="C62" s="760" t="s">
        <v>243</v>
      </c>
      <c r="D62" s="487"/>
      <c r="E62" s="666"/>
      <c r="F62" s="667"/>
      <c r="G62" s="667"/>
      <c r="H62" s="667"/>
    </row>
    <row r="63" spans="4:8" ht="15">
      <c r="D63" s="487"/>
      <c r="E63" s="666"/>
      <c r="F63" s="667"/>
      <c r="G63" s="667"/>
      <c r="H63" s="667"/>
    </row>
    <row r="64" spans="3:10" ht="15">
      <c r="C64" s="668" t="s">
        <v>221</v>
      </c>
      <c r="D64" s="120" t="s">
        <v>6</v>
      </c>
      <c r="E64" s="120" t="s">
        <v>7</v>
      </c>
      <c r="F64" s="120" t="s">
        <v>91</v>
      </c>
      <c r="G64" s="120" t="s">
        <v>92</v>
      </c>
      <c r="H64" s="669" t="s">
        <v>93</v>
      </c>
      <c r="I64" s="670" t="s">
        <v>222</v>
      </c>
      <c r="J64" s="670" t="s">
        <v>223</v>
      </c>
    </row>
    <row r="65" spans="3:8" ht="3" customHeight="1" thickBot="1">
      <c r="C65" s="671"/>
      <c r="D65" s="213"/>
      <c r="E65" s="213"/>
      <c r="F65" s="213"/>
      <c r="G65" s="213"/>
      <c r="H65" s="214"/>
    </row>
    <row r="66" spans="3:22" ht="18" customHeight="1">
      <c r="C66" s="1243" t="s">
        <v>244</v>
      </c>
      <c r="D66" s="477">
        <v>180</v>
      </c>
      <c r="E66" s="477">
        <v>207</v>
      </c>
      <c r="F66" s="477">
        <v>180</v>
      </c>
      <c r="G66" s="477">
        <v>166</v>
      </c>
      <c r="H66" s="477">
        <v>150</v>
      </c>
      <c r="I66" s="477"/>
      <c r="J66" s="477"/>
      <c r="K66" s="1237" t="s">
        <v>90</v>
      </c>
      <c r="L66" s="1238"/>
      <c r="N66" s="2"/>
      <c r="O66" s="2"/>
      <c r="P66" s="3"/>
      <c r="R66" s="4"/>
      <c r="S66" s="4"/>
      <c r="T66" s="5"/>
      <c r="V66" s="6"/>
    </row>
    <row r="67" spans="3:22" ht="12" customHeight="1">
      <c r="C67" s="1244"/>
      <c r="D67" s="233">
        <f aca="true" t="shared" si="12" ref="D67:J67">IF(D66&lt;140,30,IF(D66&gt;=200,0,IF(D66&gt;=140,(200-D66)*0.5)))</f>
        <v>10</v>
      </c>
      <c r="E67" s="233">
        <f t="shared" si="12"/>
        <v>0</v>
      </c>
      <c r="F67" s="233">
        <f t="shared" si="12"/>
        <v>10</v>
      </c>
      <c r="G67" s="233">
        <f t="shared" si="12"/>
        <v>17</v>
      </c>
      <c r="H67" s="233">
        <f t="shared" si="12"/>
        <v>25</v>
      </c>
      <c r="I67" s="233">
        <f t="shared" si="12"/>
        <v>30</v>
      </c>
      <c r="J67" s="233">
        <f t="shared" si="12"/>
        <v>30</v>
      </c>
      <c r="K67" s="1239" t="s">
        <v>95</v>
      </c>
      <c r="L67" s="1240"/>
      <c r="N67" s="2"/>
      <c r="O67" s="2"/>
      <c r="P67" s="3"/>
      <c r="R67" s="4"/>
      <c r="S67" s="4"/>
      <c r="T67" s="5"/>
      <c r="V67" s="6"/>
    </row>
    <row r="68" spans="3:22" ht="21.75" customHeight="1" thickBot="1">
      <c r="C68" s="1245"/>
      <c r="D68" s="479">
        <f aca="true" t="shared" si="13" ref="D68:J68">D67+D66</f>
        <v>190</v>
      </c>
      <c r="E68" s="479">
        <f t="shared" si="13"/>
        <v>207</v>
      </c>
      <c r="F68" s="479">
        <f t="shared" si="13"/>
        <v>190</v>
      </c>
      <c r="G68" s="479">
        <f t="shared" si="13"/>
        <v>183</v>
      </c>
      <c r="H68" s="479">
        <f t="shared" si="13"/>
        <v>175</v>
      </c>
      <c r="I68" s="479">
        <f t="shared" si="13"/>
        <v>30</v>
      </c>
      <c r="J68" s="479">
        <f t="shared" si="13"/>
        <v>30</v>
      </c>
      <c r="K68" s="1241" t="s">
        <v>224</v>
      </c>
      <c r="L68" s="1242"/>
      <c r="N68" s="2"/>
      <c r="O68" s="2"/>
      <c r="P68" s="3"/>
      <c r="R68" s="4"/>
      <c r="S68" s="4"/>
      <c r="T68" s="5"/>
      <c r="V68" s="6"/>
    </row>
    <row r="69" spans="9:22" ht="3.75" customHeight="1">
      <c r="I69" s="3"/>
      <c r="K69" s="672"/>
      <c r="L69" s="3"/>
      <c r="N69" s="2"/>
      <c r="O69" s="2"/>
      <c r="P69" s="3"/>
      <c r="R69" s="4"/>
      <c r="S69" s="4"/>
      <c r="T69" s="5"/>
      <c r="V69" s="6"/>
    </row>
  </sheetData>
  <sheetProtection password="CF7A" sheet="1" objects="1" scenarios="1" selectLockedCells="1" selectUnlockedCells="1"/>
  <mergeCells count="5">
    <mergeCell ref="A1:K1"/>
    <mergeCell ref="K66:L66"/>
    <mergeCell ref="K67:L67"/>
    <mergeCell ref="K68:L68"/>
    <mergeCell ref="C66:C68"/>
  </mergeCells>
  <printOptions horizontalCentered="1" verticalCentered="1"/>
  <pageMargins left="0.4" right="0.13" top="0.18" bottom="0.51" header="0.12" footer="0.45"/>
  <pageSetup fitToHeight="2" horizontalDpi="300" verticalDpi="300" orientation="landscape" paperSize="9" scale="63" r:id="rId2"/>
  <rowBreaks count="1" manualBreakCount="1">
    <brk id="31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5"/>
  <dimension ref="A1:V64"/>
  <sheetViews>
    <sheetView zoomScale="75" zoomScaleNormal="75" zoomScaleSheetLayoutView="75" workbookViewId="0" topLeftCell="A25">
      <selection activeCell="C73" sqref="C73"/>
    </sheetView>
  </sheetViews>
  <sheetFormatPr defaultColWidth="9.140625" defaultRowHeight="12.75"/>
  <cols>
    <col min="1" max="1" width="5.7109375" style="1" customWidth="1"/>
    <col min="2" max="2" width="5.28125" style="74" customWidth="1"/>
    <col min="3" max="3" width="39.57421875" style="75" bestFit="1" customWidth="1"/>
    <col min="4" max="4" width="6.57421875" style="10" bestFit="1" customWidth="1"/>
    <col min="5" max="6" width="6.140625" style="1" customWidth="1"/>
    <col min="7" max="7" width="6.421875" style="3" customWidth="1"/>
    <col min="8" max="8" width="7.8515625" style="3" customWidth="1"/>
    <col min="9" max="9" width="6.28125" style="12" bestFit="1" customWidth="1"/>
    <col min="10" max="10" width="11.8515625" style="3" customWidth="1"/>
    <col min="11" max="11" width="7.00390625" style="2" customWidth="1"/>
    <col min="12" max="12" width="7.421875" style="2" customWidth="1"/>
    <col min="13" max="13" width="5.8515625" style="2" customWidth="1"/>
    <col min="14" max="14" width="1.7109375" style="3" customWidth="1"/>
    <col min="15" max="17" width="5.421875" style="4" customWidth="1"/>
    <col min="18" max="18" width="6.00390625" style="5" customWidth="1"/>
    <col min="19" max="19" width="5.421875" style="0" customWidth="1"/>
    <col min="20" max="20" width="6.8515625" style="6" bestFit="1" customWidth="1"/>
  </cols>
  <sheetData>
    <row r="1" spans="1:11" ht="94.5" customHeight="1">
      <c r="A1" s="1236"/>
      <c r="B1" s="1235"/>
      <c r="C1" s="1235"/>
      <c r="D1" s="1235"/>
      <c r="E1" s="1235"/>
      <c r="F1" s="1235"/>
      <c r="G1" s="1235"/>
      <c r="H1" s="1235"/>
      <c r="I1" s="1235"/>
      <c r="J1" s="1235"/>
      <c r="K1" s="1235"/>
    </row>
    <row r="2" spans="1:8" ht="18">
      <c r="A2" s="7"/>
      <c r="C2" s="9" t="s">
        <v>1</v>
      </c>
      <c r="E2" s="11"/>
      <c r="F2" s="11"/>
      <c r="G2" s="11"/>
      <c r="H2" s="11"/>
    </row>
    <row r="3" spans="1:20" ht="39" thickBot="1">
      <c r="A3" s="77" t="s">
        <v>2</v>
      </c>
      <c r="B3" s="78" t="s">
        <v>169</v>
      </c>
      <c r="C3" s="79" t="s">
        <v>4</v>
      </c>
      <c r="D3" s="609" t="s">
        <v>5</v>
      </c>
      <c r="E3" s="610" t="s">
        <v>6</v>
      </c>
      <c r="F3" s="610" t="s">
        <v>7</v>
      </c>
      <c r="G3" s="611" t="s">
        <v>8</v>
      </c>
      <c r="H3" s="243" t="s">
        <v>170</v>
      </c>
      <c r="I3" s="82" t="s">
        <v>10</v>
      </c>
      <c r="J3" s="21" t="s">
        <v>11</v>
      </c>
      <c r="L3" s="12"/>
      <c r="N3" s="2"/>
      <c r="O3" s="2"/>
      <c r="Q3" s="3"/>
      <c r="R3" s="3"/>
      <c r="S3" s="4"/>
      <c r="T3"/>
    </row>
    <row r="4" spans="1:20" ht="19.5">
      <c r="A4" s="245" t="s">
        <v>12</v>
      </c>
      <c r="B4" s="48">
        <v>6</v>
      </c>
      <c r="C4" s="612" t="s">
        <v>116</v>
      </c>
      <c r="D4" s="85">
        <v>18</v>
      </c>
      <c r="E4" s="86">
        <v>231</v>
      </c>
      <c r="F4" s="66">
        <v>244</v>
      </c>
      <c r="G4" s="48">
        <f aca="true" t="shared" si="0" ref="G4:G10">SUM(E4,F4)</f>
        <v>475</v>
      </c>
      <c r="H4" s="67">
        <f aca="true" t="shared" si="1" ref="H4:H10">COUNT(E4,F4)*B4+G4</f>
        <v>487</v>
      </c>
      <c r="I4" s="68">
        <f aca="true" t="shared" si="2" ref="I4:I10">H4-$H$4</f>
        <v>0</v>
      </c>
      <c r="J4" s="87">
        <v>53</v>
      </c>
      <c r="L4" s="31"/>
      <c r="N4" s="2"/>
      <c r="O4" s="2"/>
      <c r="Q4" s="3"/>
      <c r="R4" s="3"/>
      <c r="S4" s="4"/>
      <c r="T4"/>
    </row>
    <row r="5" spans="1:20" ht="18">
      <c r="A5" s="245" t="s">
        <v>14</v>
      </c>
      <c r="B5" s="35">
        <v>23</v>
      </c>
      <c r="C5" s="248" t="s">
        <v>47</v>
      </c>
      <c r="D5" s="264">
        <v>19</v>
      </c>
      <c r="E5" s="233">
        <v>237</v>
      </c>
      <c r="F5" s="39">
        <v>182</v>
      </c>
      <c r="G5" s="35">
        <f t="shared" si="0"/>
        <v>419</v>
      </c>
      <c r="H5" s="40">
        <f t="shared" si="1"/>
        <v>465</v>
      </c>
      <c r="I5" s="41">
        <f t="shared" si="2"/>
        <v>-22</v>
      </c>
      <c r="J5" s="87">
        <v>38</v>
      </c>
      <c r="L5" s="31"/>
      <c r="N5" s="2"/>
      <c r="O5" s="2"/>
      <c r="Q5" s="3"/>
      <c r="R5" s="3"/>
      <c r="S5" s="4"/>
      <c r="T5"/>
    </row>
    <row r="6" spans="1:20" ht="23.25">
      <c r="A6" s="249" t="s">
        <v>16</v>
      </c>
      <c r="B6" s="35">
        <v>12</v>
      </c>
      <c r="C6" s="248" t="s">
        <v>106</v>
      </c>
      <c r="D6" s="46">
        <v>17</v>
      </c>
      <c r="E6" s="38">
        <v>209</v>
      </c>
      <c r="F6" s="39">
        <v>184</v>
      </c>
      <c r="G6" s="35">
        <f t="shared" si="0"/>
        <v>393</v>
      </c>
      <c r="H6" s="40">
        <f t="shared" si="1"/>
        <v>417</v>
      </c>
      <c r="I6" s="41">
        <f t="shared" si="2"/>
        <v>-70</v>
      </c>
      <c r="J6" s="87">
        <v>29</v>
      </c>
      <c r="K6" s="45"/>
      <c r="L6" s="45"/>
      <c r="N6" s="2"/>
      <c r="O6" s="2"/>
      <c r="P6" s="33"/>
      <c r="Q6" s="3"/>
      <c r="R6" s="3"/>
      <c r="S6" s="4"/>
      <c r="T6"/>
    </row>
    <row r="7" spans="1:20" ht="23.25">
      <c r="A7" s="245" t="s">
        <v>18</v>
      </c>
      <c r="B7" s="35">
        <v>4</v>
      </c>
      <c r="C7" s="248" t="s">
        <v>30</v>
      </c>
      <c r="D7" s="37">
        <v>20</v>
      </c>
      <c r="E7" s="38">
        <v>213</v>
      </c>
      <c r="F7" s="39">
        <v>191</v>
      </c>
      <c r="G7" s="35">
        <f t="shared" si="0"/>
        <v>404</v>
      </c>
      <c r="H7" s="40">
        <f t="shared" si="1"/>
        <v>412</v>
      </c>
      <c r="I7" s="41">
        <f t="shared" si="2"/>
        <v>-75</v>
      </c>
      <c r="J7" s="252" t="s">
        <v>20</v>
      </c>
      <c r="L7" s="31"/>
      <c r="N7" s="2"/>
      <c r="O7" s="2"/>
      <c r="P7" s="33"/>
      <c r="Q7" s="3"/>
      <c r="R7" s="3"/>
      <c r="S7" s="4"/>
      <c r="T7"/>
    </row>
    <row r="8" spans="1:20" ht="23.25">
      <c r="A8" s="245" t="s">
        <v>21</v>
      </c>
      <c r="B8" s="48">
        <v>3</v>
      </c>
      <c r="C8" s="437" t="s">
        <v>22</v>
      </c>
      <c r="D8" s="37">
        <v>16</v>
      </c>
      <c r="E8" s="38">
        <v>210</v>
      </c>
      <c r="F8" s="50">
        <v>192</v>
      </c>
      <c r="G8" s="35">
        <f t="shared" si="0"/>
        <v>402</v>
      </c>
      <c r="H8" s="40">
        <f t="shared" si="1"/>
        <v>408</v>
      </c>
      <c r="I8" s="51">
        <f t="shared" si="2"/>
        <v>-79</v>
      </c>
      <c r="J8" s="252" t="s">
        <v>23</v>
      </c>
      <c r="L8" s="31"/>
      <c r="N8" s="2"/>
      <c r="O8" s="2"/>
      <c r="P8" s="33"/>
      <c r="Q8" s="3"/>
      <c r="R8" s="3"/>
      <c r="S8" s="4"/>
      <c r="T8"/>
    </row>
    <row r="9" spans="1:20" ht="24" thickBot="1">
      <c r="A9" s="253" t="s">
        <v>24</v>
      </c>
      <c r="B9" s="48">
        <v>24</v>
      </c>
      <c r="C9" s="248" t="s">
        <v>227</v>
      </c>
      <c r="D9" s="102">
        <v>21</v>
      </c>
      <c r="E9" s="103">
        <v>207</v>
      </c>
      <c r="F9" s="257">
        <v>151</v>
      </c>
      <c r="G9" s="254">
        <f t="shared" si="0"/>
        <v>358</v>
      </c>
      <c r="H9" s="104">
        <f t="shared" si="1"/>
        <v>406</v>
      </c>
      <c r="I9" s="259">
        <f t="shared" si="2"/>
        <v>-81</v>
      </c>
      <c r="J9" s="260">
        <v>-0.3</v>
      </c>
      <c r="L9" s="61"/>
      <c r="N9" s="2"/>
      <c r="O9" s="2"/>
      <c r="P9" s="33"/>
      <c r="Q9" s="3"/>
      <c r="R9" s="3"/>
      <c r="S9" s="4"/>
      <c r="T9"/>
    </row>
    <row r="10" spans="1:20" ht="18.75" thickTop="1">
      <c r="A10" s="62" t="s">
        <v>25</v>
      </c>
      <c r="B10" s="48">
        <v>17</v>
      </c>
      <c r="C10" s="437" t="s">
        <v>17</v>
      </c>
      <c r="D10" s="37">
        <v>15</v>
      </c>
      <c r="E10" s="38">
        <v>159</v>
      </c>
      <c r="F10" s="66">
        <v>178</v>
      </c>
      <c r="G10" s="48">
        <f t="shared" si="0"/>
        <v>337</v>
      </c>
      <c r="H10" s="67">
        <f t="shared" si="1"/>
        <v>371</v>
      </c>
      <c r="I10" s="68">
        <f t="shared" si="2"/>
        <v>-116</v>
      </c>
      <c r="J10" s="69"/>
      <c r="L10" s="70"/>
      <c r="N10" s="2"/>
      <c r="O10" s="2"/>
      <c r="Q10" s="3"/>
      <c r="R10" s="71"/>
      <c r="S10" s="4"/>
      <c r="T10"/>
    </row>
    <row r="11" ht="63" customHeight="1">
      <c r="L11" s="76"/>
    </row>
    <row r="12" spans="1:8" ht="18">
      <c r="A12" s="7"/>
      <c r="C12" s="9" t="s">
        <v>31</v>
      </c>
      <c r="E12" s="11"/>
      <c r="F12" s="11"/>
      <c r="G12" s="11"/>
      <c r="H12" s="11"/>
    </row>
    <row r="13" spans="1:8" ht="49.5" customHeight="1" thickBot="1">
      <c r="A13" s="77" t="s">
        <v>32</v>
      </c>
      <c r="B13" s="78" t="s">
        <v>169</v>
      </c>
      <c r="C13" s="79" t="s">
        <v>4</v>
      </c>
      <c r="D13" s="77" t="s">
        <v>5</v>
      </c>
      <c r="E13" s="80" t="s">
        <v>6</v>
      </c>
      <c r="F13" s="81" t="s">
        <v>238</v>
      </c>
      <c r="G13" s="82" t="s">
        <v>10</v>
      </c>
      <c r="H13" s="83"/>
    </row>
    <row r="14" spans="1:19" ht="18">
      <c r="A14" s="84">
        <v>1</v>
      </c>
      <c r="B14" s="48">
        <v>23</v>
      </c>
      <c r="C14" s="598" t="s">
        <v>47</v>
      </c>
      <c r="D14" s="64" t="s">
        <v>175</v>
      </c>
      <c r="E14" s="65">
        <v>237</v>
      </c>
      <c r="F14" s="67">
        <f aca="true" t="shared" si="3" ref="F14:F28">B14+E14</f>
        <v>260</v>
      </c>
      <c r="G14" s="68">
        <f aca="true" t="shared" si="4" ref="G14:G28">F14-$F$19</f>
        <v>47</v>
      </c>
      <c r="H14" s="100" t="s">
        <v>39</v>
      </c>
      <c r="I14" s="87">
        <v>1</v>
      </c>
      <c r="P14" s="88"/>
      <c r="Q14" s="89"/>
      <c r="R14" s="90"/>
      <c r="S14" s="91"/>
    </row>
    <row r="15" spans="1:19" ht="18">
      <c r="A15" s="84">
        <v>2</v>
      </c>
      <c r="B15" s="35">
        <v>6</v>
      </c>
      <c r="C15" s="759" t="s">
        <v>116</v>
      </c>
      <c r="D15" s="37" t="s">
        <v>183</v>
      </c>
      <c r="E15" s="38">
        <v>231</v>
      </c>
      <c r="F15" s="67">
        <f t="shared" si="3"/>
        <v>237</v>
      </c>
      <c r="G15" s="41">
        <f t="shared" si="4"/>
        <v>24</v>
      </c>
      <c r="H15" s="100" t="s">
        <v>39</v>
      </c>
      <c r="I15" s="87">
        <v>2</v>
      </c>
      <c r="P15" s="88"/>
      <c r="Q15" s="89"/>
      <c r="R15" s="90"/>
      <c r="S15" s="91"/>
    </row>
    <row r="16" spans="1:19" ht="18">
      <c r="A16" s="94">
        <v>3</v>
      </c>
      <c r="B16" s="35">
        <v>24</v>
      </c>
      <c r="C16" s="248" t="s">
        <v>227</v>
      </c>
      <c r="D16" s="37" t="s">
        <v>190</v>
      </c>
      <c r="E16" s="38">
        <v>207</v>
      </c>
      <c r="F16" s="115">
        <f t="shared" si="3"/>
        <v>231</v>
      </c>
      <c r="G16" s="41">
        <f t="shared" si="4"/>
        <v>18</v>
      </c>
      <c r="I16" s="87">
        <v>3</v>
      </c>
      <c r="J16" s="32"/>
      <c r="P16" s="88"/>
      <c r="Q16" s="89"/>
      <c r="R16" s="90"/>
      <c r="S16" s="91"/>
    </row>
    <row r="17" spans="1:19" ht="18">
      <c r="A17" s="84">
        <v>4</v>
      </c>
      <c r="B17" s="35">
        <v>12</v>
      </c>
      <c r="C17" s="759" t="s">
        <v>106</v>
      </c>
      <c r="D17" s="46" t="s">
        <v>187</v>
      </c>
      <c r="E17" s="38">
        <v>209</v>
      </c>
      <c r="F17" s="67">
        <f t="shared" si="3"/>
        <v>221</v>
      </c>
      <c r="G17" s="41">
        <f t="shared" si="4"/>
        <v>8</v>
      </c>
      <c r="H17" s="100" t="s">
        <v>39</v>
      </c>
      <c r="I17" s="87">
        <v>4</v>
      </c>
      <c r="P17" s="88"/>
      <c r="Q17" s="89"/>
      <c r="R17" s="90"/>
      <c r="S17" s="91"/>
    </row>
    <row r="18" spans="1:19" ht="18">
      <c r="A18" s="84">
        <v>5</v>
      </c>
      <c r="B18" s="48">
        <v>4</v>
      </c>
      <c r="C18" s="437" t="s">
        <v>30</v>
      </c>
      <c r="D18" s="37" t="s">
        <v>180</v>
      </c>
      <c r="E18" s="38">
        <v>213</v>
      </c>
      <c r="F18" s="67">
        <f t="shared" si="3"/>
        <v>217</v>
      </c>
      <c r="G18" s="41">
        <f t="shared" si="4"/>
        <v>4</v>
      </c>
      <c r="I18" s="87">
        <v>5</v>
      </c>
      <c r="P18" s="88"/>
      <c r="Q18" s="89"/>
      <c r="R18" s="90"/>
      <c r="S18" s="91"/>
    </row>
    <row r="19" spans="1:19" ht="18.75" thickBot="1">
      <c r="A19" s="101">
        <v>6</v>
      </c>
      <c r="B19" s="48">
        <v>3</v>
      </c>
      <c r="C19" s="248" t="s">
        <v>22</v>
      </c>
      <c r="D19" s="102" t="s">
        <v>179</v>
      </c>
      <c r="E19" s="103">
        <v>210</v>
      </c>
      <c r="F19" s="104">
        <f t="shared" si="3"/>
        <v>213</v>
      </c>
      <c r="G19" s="105">
        <f t="shared" si="4"/>
        <v>0</v>
      </c>
      <c r="H19" s="96"/>
      <c r="I19" s="87">
        <v>6</v>
      </c>
      <c r="P19" s="88"/>
      <c r="Q19" s="89"/>
      <c r="R19" s="90"/>
      <c r="S19" s="91"/>
    </row>
    <row r="20" spans="1:19" ht="18.75" thickTop="1">
      <c r="A20" s="106">
        <v>7</v>
      </c>
      <c r="B20" s="48">
        <v>23</v>
      </c>
      <c r="C20" s="278" t="s">
        <v>209</v>
      </c>
      <c r="D20" s="85" t="s">
        <v>189</v>
      </c>
      <c r="E20" s="86">
        <v>186</v>
      </c>
      <c r="F20" s="67">
        <f t="shared" si="3"/>
        <v>209</v>
      </c>
      <c r="G20" s="68">
        <f t="shared" si="4"/>
        <v>-4</v>
      </c>
      <c r="H20" s="761" t="s">
        <v>149</v>
      </c>
      <c r="I20" s="70"/>
      <c r="N20" s="4"/>
      <c r="P20" s="88"/>
      <c r="Q20" s="89"/>
      <c r="R20" s="90"/>
      <c r="S20" s="91"/>
    </row>
    <row r="21" spans="1:19" ht="18">
      <c r="A21" s="106">
        <v>8</v>
      </c>
      <c r="B21" s="48">
        <v>14</v>
      </c>
      <c r="C21" s="278" t="s">
        <v>81</v>
      </c>
      <c r="D21" s="37" t="s">
        <v>178</v>
      </c>
      <c r="E21" s="38">
        <v>176</v>
      </c>
      <c r="F21" s="67">
        <f t="shared" si="3"/>
        <v>190</v>
      </c>
      <c r="G21" s="41">
        <f t="shared" si="4"/>
        <v>-23</v>
      </c>
      <c r="H21" s="762" t="s">
        <v>149</v>
      </c>
      <c r="I21" s="70"/>
      <c r="P21" s="88"/>
      <c r="Q21" s="89"/>
      <c r="R21" s="90"/>
      <c r="S21" s="91"/>
    </row>
    <row r="22" spans="1:19" ht="18">
      <c r="A22" s="109">
        <v>9</v>
      </c>
      <c r="B22" s="48">
        <v>8</v>
      </c>
      <c r="C22" s="278" t="s">
        <v>42</v>
      </c>
      <c r="D22" s="46" t="s">
        <v>177</v>
      </c>
      <c r="E22" s="38">
        <v>181</v>
      </c>
      <c r="F22" s="67">
        <f t="shared" si="3"/>
        <v>189</v>
      </c>
      <c r="G22" s="41">
        <f t="shared" si="4"/>
        <v>-24</v>
      </c>
      <c r="I22" s="110"/>
      <c r="P22" s="88"/>
      <c r="Q22" s="89"/>
      <c r="R22" s="90"/>
      <c r="S22" s="91"/>
    </row>
    <row r="23" spans="1:19" ht="18">
      <c r="A23" s="106">
        <v>10</v>
      </c>
      <c r="B23" s="35">
        <v>20</v>
      </c>
      <c r="C23" s="278" t="s">
        <v>45</v>
      </c>
      <c r="D23" s="37" t="s">
        <v>176</v>
      </c>
      <c r="E23" s="38">
        <v>157</v>
      </c>
      <c r="F23" s="67">
        <f t="shared" si="3"/>
        <v>177</v>
      </c>
      <c r="G23" s="41">
        <f t="shared" si="4"/>
        <v>-36</v>
      </c>
      <c r="I23" s="70"/>
      <c r="P23" s="88"/>
      <c r="Q23" s="89"/>
      <c r="R23" s="90"/>
      <c r="S23" s="91"/>
    </row>
    <row r="24" spans="1:19" ht="20.25" customHeight="1">
      <c r="A24" s="106">
        <v>11</v>
      </c>
      <c r="B24" s="35">
        <v>0</v>
      </c>
      <c r="C24" s="278" t="s">
        <v>172</v>
      </c>
      <c r="D24" s="37" t="s">
        <v>188</v>
      </c>
      <c r="E24" s="38">
        <v>176</v>
      </c>
      <c r="F24" s="67">
        <f t="shared" si="3"/>
        <v>176</v>
      </c>
      <c r="G24" s="41">
        <f t="shared" si="4"/>
        <v>-37</v>
      </c>
      <c r="I24" s="70"/>
      <c r="P24" s="88"/>
      <c r="Q24" s="113"/>
      <c r="R24" s="90"/>
      <c r="S24" s="91"/>
    </row>
    <row r="25" spans="1:19" ht="20.25" customHeight="1">
      <c r="A25" s="106">
        <v>12</v>
      </c>
      <c r="B25" s="48">
        <v>17</v>
      </c>
      <c r="C25" s="763" t="s">
        <v>17</v>
      </c>
      <c r="D25" s="37" t="s">
        <v>182</v>
      </c>
      <c r="E25" s="38">
        <v>159</v>
      </c>
      <c r="F25" s="67">
        <f t="shared" si="3"/>
        <v>176</v>
      </c>
      <c r="G25" s="41">
        <f t="shared" si="4"/>
        <v>-37</v>
      </c>
      <c r="H25" s="100" t="s">
        <v>39</v>
      </c>
      <c r="I25" s="70"/>
      <c r="P25" s="88"/>
      <c r="Q25" s="113"/>
      <c r="R25" s="90"/>
      <c r="S25" s="91"/>
    </row>
    <row r="26" spans="1:19" ht="20.25" customHeight="1">
      <c r="A26" s="106">
        <v>13</v>
      </c>
      <c r="B26" s="48">
        <v>29</v>
      </c>
      <c r="C26" s="278" t="s">
        <v>219</v>
      </c>
      <c r="D26" s="37" t="s">
        <v>174</v>
      </c>
      <c r="E26" s="38">
        <v>137</v>
      </c>
      <c r="F26" s="67">
        <f t="shared" si="3"/>
        <v>166</v>
      </c>
      <c r="G26" s="41">
        <f t="shared" si="4"/>
        <v>-47</v>
      </c>
      <c r="H26" s="761" t="s">
        <v>149</v>
      </c>
      <c r="I26" s="70"/>
      <c r="P26" s="88"/>
      <c r="Q26" s="113"/>
      <c r="R26" s="90"/>
      <c r="S26" s="91"/>
    </row>
    <row r="27" spans="1:19" ht="20.25" customHeight="1">
      <c r="A27" s="106">
        <v>14</v>
      </c>
      <c r="B27" s="48">
        <v>26</v>
      </c>
      <c r="C27" s="278" t="s">
        <v>212</v>
      </c>
      <c r="D27" s="37" t="s">
        <v>184</v>
      </c>
      <c r="E27" s="38">
        <v>119</v>
      </c>
      <c r="F27" s="67">
        <f t="shared" si="3"/>
        <v>145</v>
      </c>
      <c r="G27" s="41">
        <f t="shared" si="4"/>
        <v>-68</v>
      </c>
      <c r="H27" s="762" t="s">
        <v>149</v>
      </c>
      <c r="I27" s="70"/>
      <c r="P27" s="88"/>
      <c r="Q27" s="113"/>
      <c r="R27" s="90"/>
      <c r="S27" s="91"/>
    </row>
    <row r="28" spans="1:19" ht="20.25" customHeight="1">
      <c r="A28" s="106">
        <v>15</v>
      </c>
      <c r="B28" s="48">
        <v>30</v>
      </c>
      <c r="C28" s="278" t="s">
        <v>233</v>
      </c>
      <c r="D28" s="37" t="s">
        <v>181</v>
      </c>
      <c r="E28" s="38">
        <v>109</v>
      </c>
      <c r="F28" s="67">
        <f t="shared" si="3"/>
        <v>139</v>
      </c>
      <c r="G28" s="41">
        <f t="shared" si="4"/>
        <v>-74</v>
      </c>
      <c r="I28" s="70"/>
      <c r="P28" s="88"/>
      <c r="Q28" s="113"/>
      <c r="R28" s="90"/>
      <c r="S28" s="91"/>
    </row>
    <row r="29" spans="1:19" ht="130.5" customHeight="1">
      <c r="A29" s="116"/>
      <c r="B29" s="117"/>
      <c r="C29" s="118"/>
      <c r="D29" s="119"/>
      <c r="E29" s="120"/>
      <c r="F29" s="116"/>
      <c r="G29" s="96"/>
      <c r="H29" s="96"/>
      <c r="I29" s="70"/>
      <c r="P29" s="88"/>
      <c r="Q29" s="113"/>
      <c r="R29" s="90"/>
      <c r="S29" s="91"/>
    </row>
    <row r="30" spans="1:13" ht="20.25">
      <c r="A30" s="7" t="s">
        <v>56</v>
      </c>
      <c r="E30" s="121"/>
      <c r="M30" s="122">
        <f>MAX(E32:H47)</f>
        <v>232</v>
      </c>
    </row>
    <row r="31" spans="1:20" s="133" customFormat="1" ht="66" customHeight="1" thickBot="1">
      <c r="A31" s="77" t="s">
        <v>57</v>
      </c>
      <c r="B31" s="78" t="s">
        <v>169</v>
      </c>
      <c r="C31" s="79" t="s">
        <v>4</v>
      </c>
      <c r="D31" s="77" t="s">
        <v>5</v>
      </c>
      <c r="E31" s="123">
        <v>1</v>
      </c>
      <c r="F31" s="123">
        <v>2</v>
      </c>
      <c r="G31" s="123">
        <v>3</v>
      </c>
      <c r="H31" s="123">
        <v>4</v>
      </c>
      <c r="I31" s="124" t="s">
        <v>8</v>
      </c>
      <c r="J31" s="81" t="s">
        <v>186</v>
      </c>
      <c r="K31" s="125" t="s">
        <v>10</v>
      </c>
      <c r="L31" s="126" t="s">
        <v>59</v>
      </c>
      <c r="M31" s="79" t="s">
        <v>60</v>
      </c>
      <c r="N31" s="127"/>
      <c r="O31" s="128" t="s">
        <v>61</v>
      </c>
      <c r="P31" s="129" t="s">
        <v>62</v>
      </c>
      <c r="Q31" s="130" t="s">
        <v>63</v>
      </c>
      <c r="R31" s="130" t="s">
        <v>64</v>
      </c>
      <c r="S31" s="131" t="s">
        <v>65</v>
      </c>
      <c r="T31" s="132" t="s">
        <v>66</v>
      </c>
    </row>
    <row r="32" spans="1:20" s="133" customFormat="1" ht="20.25" customHeight="1">
      <c r="A32" s="134">
        <v>1</v>
      </c>
      <c r="B32" s="48">
        <v>6</v>
      </c>
      <c r="C32" s="598" t="s">
        <v>116</v>
      </c>
      <c r="D32" s="135" t="s">
        <v>174</v>
      </c>
      <c r="E32" s="136">
        <v>162</v>
      </c>
      <c r="F32" s="139">
        <v>226</v>
      </c>
      <c r="G32" s="139">
        <v>231</v>
      </c>
      <c r="H32" s="139">
        <v>227</v>
      </c>
      <c r="I32" s="140">
        <f aca="true" t="shared" si="5" ref="I32:I55">SUM(E32:H32)</f>
        <v>846</v>
      </c>
      <c r="J32" s="141">
        <f aca="true" t="shared" si="6" ref="J32:J55">COUNT(E32:H32)*B32+I32</f>
        <v>870</v>
      </c>
      <c r="K32" s="142">
        <f aca="true" t="shared" si="7" ref="K32:K55">J32-$J$41</f>
        <v>68</v>
      </c>
      <c r="L32" s="143">
        <f aca="true" t="shared" si="8" ref="L32:L55">MIN(E32:H32)</f>
        <v>162</v>
      </c>
      <c r="M32" s="144">
        <f aca="true" t="shared" si="9" ref="M32:M55">MAX(E32:H32)</f>
        <v>231</v>
      </c>
      <c r="N32" s="145"/>
      <c r="O32" s="146"/>
      <c r="P32" s="147"/>
      <c r="Q32" s="148"/>
      <c r="R32" s="66">
        <f aca="true" t="shared" si="10" ref="R32:R55">Q32+P32+B32</f>
        <v>6</v>
      </c>
      <c r="S32" s="149"/>
      <c r="T32" s="150">
        <f aca="true" t="shared" si="11" ref="T32:T55">IF(I32,AVERAGE(E32:H32),0)</f>
        <v>211.5</v>
      </c>
    </row>
    <row r="33" spans="1:20" s="133" customFormat="1" ht="20.25" customHeight="1" thickBot="1">
      <c r="A33" s="616">
        <v>2</v>
      </c>
      <c r="B33" s="92">
        <v>12</v>
      </c>
      <c r="C33" s="617" t="s">
        <v>106</v>
      </c>
      <c r="D33" s="618" t="s">
        <v>187</v>
      </c>
      <c r="E33" s="619">
        <v>181</v>
      </c>
      <c r="F33" s="620">
        <v>159</v>
      </c>
      <c r="G33" s="620">
        <v>230</v>
      </c>
      <c r="H33" s="620">
        <v>212</v>
      </c>
      <c r="I33" s="622">
        <f t="shared" si="5"/>
        <v>782</v>
      </c>
      <c r="J33" s="623">
        <f t="shared" si="6"/>
        <v>830</v>
      </c>
      <c r="K33" s="159">
        <f t="shared" si="7"/>
        <v>28</v>
      </c>
      <c r="L33" s="143">
        <f t="shared" si="8"/>
        <v>159</v>
      </c>
      <c r="M33" s="144">
        <f t="shared" si="9"/>
        <v>230</v>
      </c>
      <c r="N33" s="145"/>
      <c r="O33" s="146"/>
      <c r="P33" s="147"/>
      <c r="Q33" s="148"/>
      <c r="R33" s="66">
        <f t="shared" si="10"/>
        <v>12</v>
      </c>
      <c r="S33" s="149"/>
      <c r="T33" s="160">
        <f t="shared" si="11"/>
        <v>195.5</v>
      </c>
    </row>
    <row r="34" spans="1:20" s="133" customFormat="1" ht="20.25" customHeight="1">
      <c r="A34" s="161">
        <v>3</v>
      </c>
      <c r="B34" s="48">
        <v>23</v>
      </c>
      <c r="C34" s="598" t="s">
        <v>47</v>
      </c>
      <c r="D34" s="135" t="s">
        <v>190</v>
      </c>
      <c r="E34" s="136">
        <v>170</v>
      </c>
      <c r="F34" s="139">
        <v>202</v>
      </c>
      <c r="G34" s="139">
        <v>176</v>
      </c>
      <c r="H34" s="201">
        <v>192</v>
      </c>
      <c r="I34" s="140">
        <f t="shared" si="5"/>
        <v>740</v>
      </c>
      <c r="J34" s="141">
        <f t="shared" si="6"/>
        <v>832</v>
      </c>
      <c r="K34" s="159">
        <f t="shared" si="7"/>
        <v>30</v>
      </c>
      <c r="L34" s="143">
        <f t="shared" si="8"/>
        <v>170</v>
      </c>
      <c r="M34" s="144">
        <f t="shared" si="9"/>
        <v>202</v>
      </c>
      <c r="N34" s="145"/>
      <c r="O34" s="146"/>
      <c r="P34" s="201">
        <v>192</v>
      </c>
      <c r="Q34" s="148"/>
      <c r="R34" s="66">
        <f t="shared" si="10"/>
        <v>215</v>
      </c>
      <c r="S34" s="149" t="s">
        <v>185</v>
      </c>
      <c r="T34" s="160">
        <f t="shared" si="11"/>
        <v>185</v>
      </c>
    </row>
    <row r="35" spans="1:20" s="133" customFormat="1" ht="20.25" customHeight="1" thickBot="1">
      <c r="A35" s="655">
        <v>4</v>
      </c>
      <c r="B35" s="624">
        <v>17</v>
      </c>
      <c r="C35" s="617" t="s">
        <v>17</v>
      </c>
      <c r="D35" s="625" t="s">
        <v>182</v>
      </c>
      <c r="E35" s="682">
        <v>196</v>
      </c>
      <c r="F35" s="627">
        <v>168</v>
      </c>
      <c r="G35" s="627">
        <v>167</v>
      </c>
      <c r="H35" s="627">
        <v>232</v>
      </c>
      <c r="I35" s="628">
        <f t="shared" si="5"/>
        <v>763</v>
      </c>
      <c r="J35" s="629">
        <f t="shared" si="6"/>
        <v>831</v>
      </c>
      <c r="K35" s="630">
        <f t="shared" si="7"/>
        <v>29</v>
      </c>
      <c r="L35" s="631">
        <f t="shared" si="8"/>
        <v>167</v>
      </c>
      <c r="M35" s="632">
        <f t="shared" si="9"/>
        <v>232</v>
      </c>
      <c r="N35" s="633"/>
      <c r="O35" s="682">
        <v>196</v>
      </c>
      <c r="P35" s="635"/>
      <c r="Q35" s="148"/>
      <c r="R35" s="66">
        <f t="shared" si="10"/>
        <v>17</v>
      </c>
      <c r="S35" s="149" t="s">
        <v>176</v>
      </c>
      <c r="T35" s="160">
        <f t="shared" si="11"/>
        <v>190.75</v>
      </c>
    </row>
    <row r="36" spans="1:20" s="180" customFormat="1" ht="20.25" customHeight="1">
      <c r="A36" s="179">
        <v>5</v>
      </c>
      <c r="B36" s="48">
        <v>4</v>
      </c>
      <c r="C36" s="437" t="s">
        <v>30</v>
      </c>
      <c r="D36" s="135" t="s">
        <v>199</v>
      </c>
      <c r="E36" s="136">
        <v>226</v>
      </c>
      <c r="F36" s="139">
        <v>171</v>
      </c>
      <c r="G36" s="139">
        <v>212</v>
      </c>
      <c r="H36" s="139">
        <v>187</v>
      </c>
      <c r="I36" s="140">
        <f t="shared" si="5"/>
        <v>796</v>
      </c>
      <c r="J36" s="141">
        <f t="shared" si="6"/>
        <v>812</v>
      </c>
      <c r="K36" s="142">
        <f t="shared" si="7"/>
        <v>10</v>
      </c>
      <c r="L36" s="143">
        <f t="shared" si="8"/>
        <v>171</v>
      </c>
      <c r="M36" s="144">
        <f t="shared" si="9"/>
        <v>226</v>
      </c>
      <c r="N36" s="145"/>
      <c r="O36" s="163">
        <v>167</v>
      </c>
      <c r="P36" s="147"/>
      <c r="Q36" s="148"/>
      <c r="R36" s="66">
        <f t="shared" si="10"/>
        <v>4</v>
      </c>
      <c r="S36" s="149" t="s">
        <v>189</v>
      </c>
      <c r="T36" s="160">
        <f t="shared" si="11"/>
        <v>199</v>
      </c>
    </row>
    <row r="37" spans="1:20" s="180" customFormat="1" ht="20.25" customHeight="1">
      <c r="A37" s="181">
        <v>6</v>
      </c>
      <c r="B37" s="48">
        <v>0</v>
      </c>
      <c r="C37" s="248" t="s">
        <v>172</v>
      </c>
      <c r="D37" s="135" t="s">
        <v>185</v>
      </c>
      <c r="E37" s="136">
        <v>180</v>
      </c>
      <c r="F37" s="139">
        <v>192</v>
      </c>
      <c r="G37" s="139">
        <v>226</v>
      </c>
      <c r="H37" s="139">
        <v>210</v>
      </c>
      <c r="I37" s="140">
        <f t="shared" si="5"/>
        <v>808</v>
      </c>
      <c r="J37" s="141">
        <f t="shared" si="6"/>
        <v>808</v>
      </c>
      <c r="K37" s="159">
        <f t="shared" si="7"/>
        <v>6</v>
      </c>
      <c r="L37" s="143">
        <f t="shared" si="8"/>
        <v>180</v>
      </c>
      <c r="M37" s="144">
        <f t="shared" si="9"/>
        <v>226</v>
      </c>
      <c r="N37" s="145"/>
      <c r="O37" s="146"/>
      <c r="P37" s="147"/>
      <c r="Q37" s="148"/>
      <c r="R37" s="66">
        <f t="shared" si="10"/>
        <v>0</v>
      </c>
      <c r="S37" s="149"/>
      <c r="T37" s="160">
        <f t="shared" si="11"/>
        <v>202</v>
      </c>
    </row>
    <row r="38" spans="1:20" s="133" customFormat="1" ht="20.25" customHeight="1">
      <c r="A38" s="181">
        <v>7</v>
      </c>
      <c r="B38" s="48">
        <v>20</v>
      </c>
      <c r="C38" s="248" t="s">
        <v>45</v>
      </c>
      <c r="D38" s="135" t="s">
        <v>195</v>
      </c>
      <c r="E38" s="136">
        <v>156</v>
      </c>
      <c r="F38" s="139">
        <v>210</v>
      </c>
      <c r="G38" s="139">
        <v>161</v>
      </c>
      <c r="H38" s="139">
        <v>201</v>
      </c>
      <c r="I38" s="140">
        <f t="shared" si="5"/>
        <v>728</v>
      </c>
      <c r="J38" s="141">
        <f t="shared" si="6"/>
        <v>808</v>
      </c>
      <c r="K38" s="159">
        <f t="shared" si="7"/>
        <v>6</v>
      </c>
      <c r="L38" s="143">
        <f t="shared" si="8"/>
        <v>156</v>
      </c>
      <c r="M38" s="144">
        <f t="shared" si="9"/>
        <v>210</v>
      </c>
      <c r="N38" s="145"/>
      <c r="O38" s="163">
        <v>137</v>
      </c>
      <c r="P38" s="147"/>
      <c r="Q38" s="148"/>
      <c r="R38" s="66">
        <f t="shared" si="10"/>
        <v>20</v>
      </c>
      <c r="S38" s="149" t="s">
        <v>179</v>
      </c>
      <c r="T38" s="160">
        <f t="shared" si="11"/>
        <v>182</v>
      </c>
    </row>
    <row r="39" spans="1:20" s="133" customFormat="1" ht="20.25" customHeight="1">
      <c r="A39" s="181">
        <v>8</v>
      </c>
      <c r="B39" s="48">
        <v>3</v>
      </c>
      <c r="C39" s="248" t="s">
        <v>22</v>
      </c>
      <c r="D39" s="135" t="s">
        <v>177</v>
      </c>
      <c r="E39" s="136">
        <v>201</v>
      </c>
      <c r="F39" s="201">
        <v>191</v>
      </c>
      <c r="G39" s="139">
        <v>199</v>
      </c>
      <c r="H39" s="139">
        <v>204</v>
      </c>
      <c r="I39" s="140">
        <f t="shared" si="5"/>
        <v>795</v>
      </c>
      <c r="J39" s="141">
        <f t="shared" si="6"/>
        <v>807</v>
      </c>
      <c r="K39" s="159">
        <f t="shared" si="7"/>
        <v>5</v>
      </c>
      <c r="L39" s="143">
        <f t="shared" si="8"/>
        <v>191</v>
      </c>
      <c r="M39" s="144">
        <f t="shared" si="9"/>
        <v>204</v>
      </c>
      <c r="N39" s="145"/>
      <c r="O39" s="146"/>
      <c r="P39" s="201">
        <v>191</v>
      </c>
      <c r="Q39" s="148"/>
      <c r="R39" s="66">
        <f t="shared" si="10"/>
        <v>194</v>
      </c>
      <c r="S39" s="149" t="s">
        <v>174</v>
      </c>
      <c r="T39" s="160">
        <f t="shared" si="11"/>
        <v>198.75</v>
      </c>
    </row>
    <row r="40" spans="1:20" s="133" customFormat="1" ht="20.25" customHeight="1">
      <c r="A40" s="182">
        <v>9</v>
      </c>
      <c r="B40" s="48">
        <v>24</v>
      </c>
      <c r="C40" s="248" t="s">
        <v>227</v>
      </c>
      <c r="D40" s="135" t="s">
        <v>188</v>
      </c>
      <c r="E40" s="136">
        <v>204</v>
      </c>
      <c r="F40" s="139">
        <v>148</v>
      </c>
      <c r="G40" s="139">
        <v>173</v>
      </c>
      <c r="H40" s="139">
        <v>184</v>
      </c>
      <c r="I40" s="140">
        <f t="shared" si="5"/>
        <v>709</v>
      </c>
      <c r="J40" s="141">
        <f t="shared" si="6"/>
        <v>805</v>
      </c>
      <c r="K40" s="159">
        <f t="shared" si="7"/>
        <v>3</v>
      </c>
      <c r="L40" s="143">
        <f t="shared" si="8"/>
        <v>148</v>
      </c>
      <c r="M40" s="144">
        <f t="shared" si="9"/>
        <v>204</v>
      </c>
      <c r="N40" s="145"/>
      <c r="O40" s="146"/>
      <c r="P40" s="147"/>
      <c r="Q40" s="148"/>
      <c r="R40" s="66">
        <f t="shared" si="10"/>
        <v>24</v>
      </c>
      <c r="S40" s="149"/>
      <c r="T40" s="160">
        <f t="shared" si="11"/>
        <v>177.25</v>
      </c>
    </row>
    <row r="41" spans="1:20" s="133" customFormat="1" ht="20.25" customHeight="1" thickBot="1">
      <c r="A41" s="659">
        <v>10</v>
      </c>
      <c r="B41" s="165">
        <v>8</v>
      </c>
      <c r="C41" s="639" t="s">
        <v>42</v>
      </c>
      <c r="D41" s="166" t="s">
        <v>194</v>
      </c>
      <c r="E41" s="169">
        <v>188</v>
      </c>
      <c r="F41" s="168">
        <v>209</v>
      </c>
      <c r="G41" s="168">
        <v>184</v>
      </c>
      <c r="H41" s="168">
        <v>189</v>
      </c>
      <c r="I41" s="171">
        <f t="shared" si="5"/>
        <v>770</v>
      </c>
      <c r="J41" s="172">
        <f t="shared" si="6"/>
        <v>802</v>
      </c>
      <c r="K41" s="173">
        <f t="shared" si="7"/>
        <v>0</v>
      </c>
      <c r="L41" s="174">
        <f t="shared" si="8"/>
        <v>184</v>
      </c>
      <c r="M41" s="175">
        <f t="shared" si="9"/>
        <v>209</v>
      </c>
      <c r="N41" s="176"/>
      <c r="O41" s="169">
        <v>188</v>
      </c>
      <c r="P41" s="177"/>
      <c r="Q41" s="178"/>
      <c r="R41" s="642">
        <f t="shared" si="10"/>
        <v>8</v>
      </c>
      <c r="S41" s="643" t="s">
        <v>188</v>
      </c>
      <c r="T41" s="644">
        <f t="shared" si="11"/>
        <v>192.5</v>
      </c>
    </row>
    <row r="42" spans="1:20" s="133" customFormat="1" ht="20.25" customHeight="1">
      <c r="A42" s="106">
        <v>11</v>
      </c>
      <c r="B42" s="48">
        <v>0</v>
      </c>
      <c r="C42" s="589" t="s">
        <v>242</v>
      </c>
      <c r="D42" s="135" t="s">
        <v>180</v>
      </c>
      <c r="E42" s="203">
        <v>185</v>
      </c>
      <c r="F42" s="204">
        <v>202</v>
      </c>
      <c r="G42" s="204">
        <v>222</v>
      </c>
      <c r="H42" s="204">
        <v>187</v>
      </c>
      <c r="I42" s="140">
        <f t="shared" si="5"/>
        <v>796</v>
      </c>
      <c r="J42" s="141">
        <f t="shared" si="6"/>
        <v>796</v>
      </c>
      <c r="K42" s="142">
        <f t="shared" si="7"/>
        <v>-6</v>
      </c>
      <c r="L42" s="143">
        <f t="shared" si="8"/>
        <v>185</v>
      </c>
      <c r="M42" s="144">
        <f t="shared" si="9"/>
        <v>222</v>
      </c>
      <c r="N42" s="145"/>
      <c r="O42" s="163">
        <v>184</v>
      </c>
      <c r="P42" s="764"/>
      <c r="Q42" s="765"/>
      <c r="R42" s="66">
        <f t="shared" si="10"/>
        <v>0</v>
      </c>
      <c r="S42" s="149" t="s">
        <v>199</v>
      </c>
      <c r="T42" s="150">
        <f t="shared" si="11"/>
        <v>199</v>
      </c>
    </row>
    <row r="43" spans="1:20" s="133" customFormat="1" ht="20.25" customHeight="1">
      <c r="A43" s="109">
        <v>12</v>
      </c>
      <c r="B43" s="48">
        <v>13</v>
      </c>
      <c r="C43" s="248" t="s">
        <v>341</v>
      </c>
      <c r="D43" s="135" t="s">
        <v>183</v>
      </c>
      <c r="E43" s="136">
        <v>168</v>
      </c>
      <c r="F43" s="139">
        <v>203</v>
      </c>
      <c r="G43" s="139">
        <v>212</v>
      </c>
      <c r="H43" s="163">
        <v>139</v>
      </c>
      <c r="I43" s="140">
        <f t="shared" si="5"/>
        <v>722</v>
      </c>
      <c r="J43" s="141">
        <f t="shared" si="6"/>
        <v>774</v>
      </c>
      <c r="K43" s="159">
        <f t="shared" si="7"/>
        <v>-28</v>
      </c>
      <c r="L43" s="143">
        <f t="shared" si="8"/>
        <v>139</v>
      </c>
      <c r="M43" s="144">
        <f t="shared" si="9"/>
        <v>212</v>
      </c>
      <c r="N43" s="145"/>
      <c r="O43" s="163">
        <v>139</v>
      </c>
      <c r="P43" s="147"/>
      <c r="Q43" s="148"/>
      <c r="R43" s="66">
        <f t="shared" si="10"/>
        <v>13</v>
      </c>
      <c r="S43" s="149" t="s">
        <v>181</v>
      </c>
      <c r="T43" s="160">
        <f t="shared" si="11"/>
        <v>180.5</v>
      </c>
    </row>
    <row r="44" spans="1:20" s="133" customFormat="1" ht="20.25" customHeight="1">
      <c r="A44" s="109">
        <v>22</v>
      </c>
      <c r="B44" s="48">
        <v>19</v>
      </c>
      <c r="C44" s="248" t="s">
        <v>49</v>
      </c>
      <c r="D44" s="135" t="s">
        <v>181</v>
      </c>
      <c r="E44" s="136">
        <v>173</v>
      </c>
      <c r="F44" s="139">
        <v>170</v>
      </c>
      <c r="G44" s="139">
        <v>189</v>
      </c>
      <c r="H44" s="139">
        <v>147</v>
      </c>
      <c r="I44" s="140">
        <f t="shared" si="5"/>
        <v>679</v>
      </c>
      <c r="J44" s="141">
        <f t="shared" si="6"/>
        <v>755</v>
      </c>
      <c r="K44" s="159">
        <f t="shared" si="7"/>
        <v>-47</v>
      </c>
      <c r="L44" s="143">
        <f t="shared" si="8"/>
        <v>147</v>
      </c>
      <c r="M44" s="144">
        <f t="shared" si="9"/>
        <v>189</v>
      </c>
      <c r="N44" s="145"/>
      <c r="O44" s="146"/>
      <c r="P44" s="147"/>
      <c r="Q44" s="645">
        <v>148</v>
      </c>
      <c r="R44" s="66">
        <f t="shared" si="10"/>
        <v>167</v>
      </c>
      <c r="S44" s="149" t="s">
        <v>193</v>
      </c>
      <c r="T44" s="160">
        <f t="shared" si="11"/>
        <v>169.75</v>
      </c>
    </row>
    <row r="45" spans="1:20" s="133" customFormat="1" ht="20.25" customHeight="1">
      <c r="A45" s="109">
        <v>20</v>
      </c>
      <c r="B45" s="48">
        <v>16</v>
      </c>
      <c r="C45" s="248" t="s">
        <v>54</v>
      </c>
      <c r="D45" s="135" t="s">
        <v>189</v>
      </c>
      <c r="E45" s="136">
        <v>180</v>
      </c>
      <c r="F45" s="139">
        <v>166</v>
      </c>
      <c r="G45" s="139">
        <v>186</v>
      </c>
      <c r="H45" s="139">
        <v>154</v>
      </c>
      <c r="I45" s="140">
        <f t="shared" si="5"/>
        <v>686</v>
      </c>
      <c r="J45" s="141">
        <f t="shared" si="6"/>
        <v>750</v>
      </c>
      <c r="K45" s="159">
        <f t="shared" si="7"/>
        <v>-52</v>
      </c>
      <c r="L45" s="143">
        <f t="shared" si="8"/>
        <v>154</v>
      </c>
      <c r="M45" s="144">
        <f t="shared" si="9"/>
        <v>186</v>
      </c>
      <c r="N45" s="145"/>
      <c r="O45" s="146"/>
      <c r="P45" s="147"/>
      <c r="Q45" s="645">
        <v>142</v>
      </c>
      <c r="R45" s="66">
        <f t="shared" si="10"/>
        <v>158</v>
      </c>
      <c r="S45" s="149" t="s">
        <v>183</v>
      </c>
      <c r="T45" s="160">
        <f t="shared" si="11"/>
        <v>171.5</v>
      </c>
    </row>
    <row r="46" spans="1:20" s="133" customFormat="1" ht="20.25" customHeight="1">
      <c r="A46" s="109">
        <v>15</v>
      </c>
      <c r="B46" s="48">
        <v>23</v>
      </c>
      <c r="C46" s="766" t="s">
        <v>209</v>
      </c>
      <c r="D46" s="135" t="s">
        <v>176</v>
      </c>
      <c r="E46" s="136">
        <v>163</v>
      </c>
      <c r="F46" s="139">
        <v>124</v>
      </c>
      <c r="G46" s="139">
        <v>167</v>
      </c>
      <c r="H46" s="139">
        <v>192</v>
      </c>
      <c r="I46" s="140">
        <f t="shared" si="5"/>
        <v>646</v>
      </c>
      <c r="J46" s="141">
        <f t="shared" si="6"/>
        <v>738</v>
      </c>
      <c r="K46" s="159">
        <f t="shared" si="7"/>
        <v>-64</v>
      </c>
      <c r="L46" s="143">
        <f t="shared" si="8"/>
        <v>124</v>
      </c>
      <c r="M46" s="144">
        <f t="shared" si="9"/>
        <v>192</v>
      </c>
      <c r="N46" s="145"/>
      <c r="O46" s="146"/>
      <c r="P46" s="147"/>
      <c r="Q46" s="645">
        <v>163</v>
      </c>
      <c r="R46" s="66">
        <f t="shared" si="10"/>
        <v>186</v>
      </c>
      <c r="S46" s="149" t="s">
        <v>182</v>
      </c>
      <c r="T46" s="160">
        <f t="shared" si="11"/>
        <v>161.5</v>
      </c>
    </row>
    <row r="47" spans="1:20" s="206" customFormat="1" ht="20.25" customHeight="1">
      <c r="A47" s="205">
        <v>23</v>
      </c>
      <c r="B47" s="48">
        <v>27</v>
      </c>
      <c r="C47" s="248" t="s">
        <v>214</v>
      </c>
      <c r="D47" s="135" t="s">
        <v>184</v>
      </c>
      <c r="E47" s="136">
        <v>129</v>
      </c>
      <c r="F47" s="139">
        <v>184</v>
      </c>
      <c r="G47" s="139">
        <v>165</v>
      </c>
      <c r="H47" s="139">
        <v>139</v>
      </c>
      <c r="I47" s="140">
        <f t="shared" si="5"/>
        <v>617</v>
      </c>
      <c r="J47" s="141">
        <f t="shared" si="6"/>
        <v>725</v>
      </c>
      <c r="K47" s="159">
        <f t="shared" si="7"/>
        <v>-77</v>
      </c>
      <c r="L47" s="143">
        <f t="shared" si="8"/>
        <v>129</v>
      </c>
      <c r="M47" s="144">
        <f t="shared" si="9"/>
        <v>184</v>
      </c>
      <c r="N47" s="145"/>
      <c r="O47" s="146"/>
      <c r="P47" s="147"/>
      <c r="Q47" s="645">
        <v>125</v>
      </c>
      <c r="R47" s="66">
        <f t="shared" si="10"/>
        <v>152</v>
      </c>
      <c r="S47" s="149" t="s">
        <v>190</v>
      </c>
      <c r="T47" s="160">
        <f t="shared" si="11"/>
        <v>154.25</v>
      </c>
    </row>
    <row r="48" spans="1:20" s="206" customFormat="1" ht="20.25" customHeight="1">
      <c r="A48" s="205">
        <v>17</v>
      </c>
      <c r="B48" s="48">
        <v>23</v>
      </c>
      <c r="C48" s="248" t="s">
        <v>86</v>
      </c>
      <c r="D48" s="135" t="s">
        <v>179</v>
      </c>
      <c r="E48" s="136">
        <v>165</v>
      </c>
      <c r="F48" s="139">
        <v>145</v>
      </c>
      <c r="G48" s="139">
        <v>154</v>
      </c>
      <c r="H48" s="139">
        <v>167</v>
      </c>
      <c r="I48" s="140">
        <f t="shared" si="5"/>
        <v>631</v>
      </c>
      <c r="J48" s="141">
        <f t="shared" si="6"/>
        <v>723</v>
      </c>
      <c r="K48" s="159">
        <f t="shared" si="7"/>
        <v>-79</v>
      </c>
      <c r="L48" s="143">
        <f t="shared" si="8"/>
        <v>145</v>
      </c>
      <c r="M48" s="144">
        <f t="shared" si="9"/>
        <v>167</v>
      </c>
      <c r="N48" s="145"/>
      <c r="O48" s="146"/>
      <c r="P48" s="147"/>
      <c r="Q48" s="645">
        <v>150</v>
      </c>
      <c r="R48" s="66">
        <f t="shared" si="10"/>
        <v>173</v>
      </c>
      <c r="S48" s="149" t="s">
        <v>202</v>
      </c>
      <c r="T48" s="160">
        <f t="shared" si="11"/>
        <v>157.75</v>
      </c>
    </row>
    <row r="49" spans="1:20" s="206" customFormat="1" ht="20.25" customHeight="1">
      <c r="A49" s="205">
        <v>18</v>
      </c>
      <c r="B49" s="48">
        <v>4</v>
      </c>
      <c r="C49" s="248" t="s">
        <v>26</v>
      </c>
      <c r="D49" s="135" t="s">
        <v>175</v>
      </c>
      <c r="E49" s="136">
        <v>169</v>
      </c>
      <c r="F49" s="139">
        <v>181</v>
      </c>
      <c r="G49" s="139">
        <v>199</v>
      </c>
      <c r="H49" s="139">
        <v>150</v>
      </c>
      <c r="I49" s="140">
        <f t="shared" si="5"/>
        <v>699</v>
      </c>
      <c r="J49" s="141">
        <f t="shared" si="6"/>
        <v>715</v>
      </c>
      <c r="K49" s="159">
        <f t="shared" si="7"/>
        <v>-87</v>
      </c>
      <c r="L49" s="143">
        <f t="shared" si="8"/>
        <v>150</v>
      </c>
      <c r="M49" s="144">
        <f t="shared" si="9"/>
        <v>199</v>
      </c>
      <c r="N49" s="145"/>
      <c r="O49" s="146"/>
      <c r="P49" s="147"/>
      <c r="Q49" s="645">
        <v>169</v>
      </c>
      <c r="R49" s="66">
        <f t="shared" si="10"/>
        <v>173</v>
      </c>
      <c r="S49" s="149" t="s">
        <v>175</v>
      </c>
      <c r="T49" s="160">
        <f t="shared" si="11"/>
        <v>174.75</v>
      </c>
    </row>
    <row r="50" spans="1:20" s="206" customFormat="1" ht="20.25" customHeight="1">
      <c r="A50" s="205">
        <v>13</v>
      </c>
      <c r="B50" s="48">
        <v>20</v>
      </c>
      <c r="C50" s="248" t="s">
        <v>197</v>
      </c>
      <c r="D50" s="135" t="s">
        <v>211</v>
      </c>
      <c r="E50" s="136">
        <v>156</v>
      </c>
      <c r="F50" s="139">
        <v>138</v>
      </c>
      <c r="G50" s="139">
        <v>142</v>
      </c>
      <c r="H50" s="139">
        <v>161</v>
      </c>
      <c r="I50" s="140">
        <f t="shared" si="5"/>
        <v>597</v>
      </c>
      <c r="J50" s="141">
        <f t="shared" si="6"/>
        <v>677</v>
      </c>
      <c r="K50" s="159">
        <f t="shared" si="7"/>
        <v>-125</v>
      </c>
      <c r="L50" s="143">
        <f t="shared" si="8"/>
        <v>138</v>
      </c>
      <c r="M50" s="144">
        <f t="shared" si="9"/>
        <v>161</v>
      </c>
      <c r="N50" s="145"/>
      <c r="O50" s="146"/>
      <c r="P50" s="147"/>
      <c r="Q50" s="645">
        <v>114</v>
      </c>
      <c r="R50" s="66">
        <f t="shared" si="10"/>
        <v>134</v>
      </c>
      <c r="S50" s="149" t="s">
        <v>180</v>
      </c>
      <c r="T50" s="160">
        <f t="shared" si="11"/>
        <v>149.25</v>
      </c>
    </row>
    <row r="51" spans="1:20" s="206" customFormat="1" ht="20.25" customHeight="1">
      <c r="A51" s="106">
        <v>14</v>
      </c>
      <c r="B51" s="48">
        <v>14</v>
      </c>
      <c r="C51" s="766" t="s">
        <v>81</v>
      </c>
      <c r="D51" s="135" t="s">
        <v>202</v>
      </c>
      <c r="E51" s="136">
        <v>131</v>
      </c>
      <c r="F51" s="139">
        <v>138</v>
      </c>
      <c r="G51" s="139">
        <v>190</v>
      </c>
      <c r="H51" s="139">
        <v>152</v>
      </c>
      <c r="I51" s="140">
        <f t="shared" si="5"/>
        <v>611</v>
      </c>
      <c r="J51" s="141">
        <f t="shared" si="6"/>
        <v>667</v>
      </c>
      <c r="K51" s="159">
        <f t="shared" si="7"/>
        <v>-135</v>
      </c>
      <c r="L51" s="143">
        <f t="shared" si="8"/>
        <v>131</v>
      </c>
      <c r="M51" s="144">
        <f t="shared" si="9"/>
        <v>190</v>
      </c>
      <c r="N51" s="145"/>
      <c r="O51" s="146"/>
      <c r="P51" s="147"/>
      <c r="Q51" s="645">
        <v>174</v>
      </c>
      <c r="R51" s="66">
        <f t="shared" si="10"/>
        <v>188</v>
      </c>
      <c r="S51" s="149" t="s">
        <v>178</v>
      </c>
      <c r="T51" s="160">
        <f t="shared" si="11"/>
        <v>152.75</v>
      </c>
    </row>
    <row r="52" spans="1:20" s="206" customFormat="1" ht="20.25" customHeight="1">
      <c r="A52" s="205">
        <v>16</v>
      </c>
      <c r="B52" s="48">
        <v>30</v>
      </c>
      <c r="C52" s="248" t="s">
        <v>233</v>
      </c>
      <c r="D52" s="135" t="s">
        <v>204</v>
      </c>
      <c r="E52" s="136">
        <v>93</v>
      </c>
      <c r="F52" s="139">
        <v>170</v>
      </c>
      <c r="G52" s="139">
        <v>143</v>
      </c>
      <c r="H52" s="139">
        <v>138</v>
      </c>
      <c r="I52" s="140">
        <f t="shared" si="5"/>
        <v>544</v>
      </c>
      <c r="J52" s="141">
        <f t="shared" si="6"/>
        <v>664</v>
      </c>
      <c r="K52" s="159">
        <f t="shared" si="7"/>
        <v>-138</v>
      </c>
      <c r="L52" s="143">
        <f t="shared" si="8"/>
        <v>93</v>
      </c>
      <c r="M52" s="144">
        <f t="shared" si="9"/>
        <v>170</v>
      </c>
      <c r="N52" s="145"/>
      <c r="O52" s="146"/>
      <c r="P52" s="147"/>
      <c r="Q52" s="148"/>
      <c r="R52" s="66">
        <f t="shared" si="10"/>
        <v>30</v>
      </c>
      <c r="S52" s="149"/>
      <c r="T52" s="160">
        <f t="shared" si="11"/>
        <v>136</v>
      </c>
    </row>
    <row r="53" spans="1:20" s="206" customFormat="1" ht="20.25" customHeight="1">
      <c r="A53" s="205">
        <v>19</v>
      </c>
      <c r="B53" s="48">
        <v>29</v>
      </c>
      <c r="C53" s="766" t="s">
        <v>219</v>
      </c>
      <c r="D53" s="135" t="s">
        <v>193</v>
      </c>
      <c r="E53" s="136">
        <v>151</v>
      </c>
      <c r="F53" s="139">
        <v>122</v>
      </c>
      <c r="G53" s="139">
        <v>159</v>
      </c>
      <c r="H53" s="139">
        <v>114</v>
      </c>
      <c r="I53" s="140">
        <f t="shared" si="5"/>
        <v>546</v>
      </c>
      <c r="J53" s="141">
        <f t="shared" si="6"/>
        <v>662</v>
      </c>
      <c r="K53" s="159">
        <f t="shared" si="7"/>
        <v>-140</v>
      </c>
      <c r="L53" s="143">
        <f t="shared" si="8"/>
        <v>114</v>
      </c>
      <c r="M53" s="144">
        <f t="shared" si="9"/>
        <v>159</v>
      </c>
      <c r="N53" s="145"/>
      <c r="O53" s="146"/>
      <c r="P53" s="147"/>
      <c r="Q53" s="645">
        <v>167</v>
      </c>
      <c r="R53" s="66">
        <f t="shared" si="10"/>
        <v>196</v>
      </c>
      <c r="S53" s="149" t="s">
        <v>204</v>
      </c>
      <c r="T53" s="160">
        <f t="shared" si="11"/>
        <v>136.5</v>
      </c>
    </row>
    <row r="54" spans="1:20" s="206" customFormat="1" ht="20.25" customHeight="1">
      <c r="A54" s="205">
        <v>21</v>
      </c>
      <c r="B54" s="48">
        <v>26</v>
      </c>
      <c r="C54" s="766" t="s">
        <v>212</v>
      </c>
      <c r="D54" s="135" t="s">
        <v>207</v>
      </c>
      <c r="E54" s="136">
        <v>105</v>
      </c>
      <c r="F54" s="139">
        <v>147</v>
      </c>
      <c r="G54" s="139">
        <v>132</v>
      </c>
      <c r="H54" s="139">
        <v>127</v>
      </c>
      <c r="I54" s="140">
        <f t="shared" si="5"/>
        <v>511</v>
      </c>
      <c r="J54" s="141">
        <f t="shared" si="6"/>
        <v>615</v>
      </c>
      <c r="K54" s="159">
        <f t="shared" si="7"/>
        <v>-187</v>
      </c>
      <c r="L54" s="143">
        <f t="shared" si="8"/>
        <v>105</v>
      </c>
      <c r="M54" s="144">
        <f t="shared" si="9"/>
        <v>147</v>
      </c>
      <c r="N54" s="145"/>
      <c r="O54" s="146"/>
      <c r="P54" s="147"/>
      <c r="Q54" s="645">
        <v>149</v>
      </c>
      <c r="R54" s="66">
        <f t="shared" si="10"/>
        <v>175</v>
      </c>
      <c r="S54" s="149" t="s">
        <v>184</v>
      </c>
      <c r="T54" s="160">
        <f t="shared" si="11"/>
        <v>127.75</v>
      </c>
    </row>
    <row r="55" spans="1:20" s="206" customFormat="1" ht="20.25" customHeight="1">
      <c r="A55" s="205">
        <v>24</v>
      </c>
      <c r="B55" s="48">
        <v>14</v>
      </c>
      <c r="C55" s="248" t="s">
        <v>77</v>
      </c>
      <c r="D55" s="135" t="s">
        <v>178</v>
      </c>
      <c r="E55" s="136">
        <v>143</v>
      </c>
      <c r="F55" s="139">
        <v>114</v>
      </c>
      <c r="G55" s="139">
        <v>148</v>
      </c>
      <c r="H55" s="139">
        <v>143</v>
      </c>
      <c r="I55" s="140">
        <f t="shared" si="5"/>
        <v>548</v>
      </c>
      <c r="J55" s="141">
        <f t="shared" si="6"/>
        <v>604</v>
      </c>
      <c r="K55" s="159">
        <f t="shared" si="7"/>
        <v>-198</v>
      </c>
      <c r="L55" s="143">
        <f t="shared" si="8"/>
        <v>114</v>
      </c>
      <c r="M55" s="144">
        <f t="shared" si="9"/>
        <v>148</v>
      </c>
      <c r="N55" s="145"/>
      <c r="O55" s="146"/>
      <c r="P55" s="147"/>
      <c r="Q55" s="148"/>
      <c r="R55" s="66">
        <f t="shared" si="10"/>
        <v>14</v>
      </c>
      <c r="S55" s="149"/>
      <c r="T55" s="160">
        <f t="shared" si="11"/>
        <v>137</v>
      </c>
    </row>
    <row r="56" spans="15:17" ht="15">
      <c r="O56" s="4">
        <v>6</v>
      </c>
      <c r="P56" s="4">
        <v>3</v>
      </c>
      <c r="Q56" s="4">
        <v>9</v>
      </c>
    </row>
    <row r="57" spans="3:18" ht="15">
      <c r="C57" s="665" t="s">
        <v>94</v>
      </c>
      <c r="D57" s="487"/>
      <c r="E57" s="666"/>
      <c r="F57" s="667"/>
      <c r="G57" s="667"/>
      <c r="H57" s="667"/>
      <c r="R57" s="767"/>
    </row>
    <row r="58" spans="4:8" ht="15">
      <c r="D58" s="487"/>
      <c r="E58" s="666"/>
      <c r="F58" s="667"/>
      <c r="G58" s="667"/>
      <c r="H58" s="667"/>
    </row>
    <row r="59" spans="3:10" ht="15">
      <c r="C59" s="668" t="s">
        <v>221</v>
      </c>
      <c r="D59" s="120" t="s">
        <v>6</v>
      </c>
      <c r="E59" s="120" t="s">
        <v>7</v>
      </c>
      <c r="F59" s="120" t="s">
        <v>91</v>
      </c>
      <c r="G59" s="120" t="s">
        <v>92</v>
      </c>
      <c r="H59" s="669" t="s">
        <v>93</v>
      </c>
      <c r="I59" s="670" t="s">
        <v>222</v>
      </c>
      <c r="J59" s="670" t="s">
        <v>223</v>
      </c>
    </row>
    <row r="60" spans="3:8" ht="3" customHeight="1" thickBot="1">
      <c r="C60" s="671"/>
      <c r="D60" s="213"/>
      <c r="E60" s="213"/>
      <c r="F60" s="213"/>
      <c r="G60" s="213"/>
      <c r="H60" s="214"/>
    </row>
    <row r="61" spans="3:22" ht="18" customHeight="1">
      <c r="C61" s="1243" t="s">
        <v>242</v>
      </c>
      <c r="D61" s="477">
        <v>170</v>
      </c>
      <c r="E61" s="477">
        <v>202</v>
      </c>
      <c r="F61" s="477">
        <v>222</v>
      </c>
      <c r="G61" s="477">
        <v>173</v>
      </c>
      <c r="H61" s="477">
        <v>168</v>
      </c>
      <c r="I61" s="477"/>
      <c r="J61" s="477"/>
      <c r="K61" s="1237" t="s">
        <v>90</v>
      </c>
      <c r="L61" s="1238"/>
      <c r="N61" s="2"/>
      <c r="O61" s="2"/>
      <c r="P61" s="3"/>
      <c r="R61" s="4"/>
      <c r="S61" s="4"/>
      <c r="T61" s="5"/>
      <c r="V61" s="6"/>
    </row>
    <row r="62" spans="3:22" ht="12" customHeight="1">
      <c r="C62" s="1244"/>
      <c r="D62" s="233">
        <f aca="true" t="shared" si="12" ref="D62:J62">IF(D61&lt;140,30,IF(D61&gt;=200,0,IF(D61&gt;=140,(200-D61)*0.5)))</f>
        <v>15</v>
      </c>
      <c r="E62" s="233">
        <f t="shared" si="12"/>
        <v>0</v>
      </c>
      <c r="F62" s="233">
        <f t="shared" si="12"/>
        <v>0</v>
      </c>
      <c r="G62" s="233">
        <f t="shared" si="12"/>
        <v>13.5</v>
      </c>
      <c r="H62" s="233">
        <f t="shared" si="12"/>
        <v>16</v>
      </c>
      <c r="I62" s="233">
        <f t="shared" si="12"/>
        <v>30</v>
      </c>
      <c r="J62" s="233">
        <f t="shared" si="12"/>
        <v>30</v>
      </c>
      <c r="K62" s="1239" t="s">
        <v>95</v>
      </c>
      <c r="L62" s="1240"/>
      <c r="N62" s="2"/>
      <c r="O62" s="2"/>
      <c r="P62" s="3"/>
      <c r="R62" s="4"/>
      <c r="S62" s="4"/>
      <c r="T62" s="5"/>
      <c r="V62" s="6"/>
    </row>
    <row r="63" spans="3:22" ht="21.75" customHeight="1" thickBot="1">
      <c r="C63" s="1245"/>
      <c r="D63" s="479">
        <f aca="true" t="shared" si="13" ref="D63:J63">D62+D61</f>
        <v>185</v>
      </c>
      <c r="E63" s="479">
        <f t="shared" si="13"/>
        <v>202</v>
      </c>
      <c r="F63" s="479">
        <f t="shared" si="13"/>
        <v>222</v>
      </c>
      <c r="G63" s="479">
        <f t="shared" si="13"/>
        <v>186.5</v>
      </c>
      <c r="H63" s="479">
        <f t="shared" si="13"/>
        <v>184</v>
      </c>
      <c r="I63" s="479">
        <f t="shared" si="13"/>
        <v>30</v>
      </c>
      <c r="J63" s="479">
        <f t="shared" si="13"/>
        <v>30</v>
      </c>
      <c r="K63" s="1241" t="s">
        <v>224</v>
      </c>
      <c r="L63" s="1242"/>
      <c r="N63" s="2"/>
      <c r="O63" s="2"/>
      <c r="P63" s="3"/>
      <c r="R63" s="4"/>
      <c r="S63" s="4"/>
      <c r="T63" s="5"/>
      <c r="V63" s="6"/>
    </row>
    <row r="64" spans="9:22" ht="3.75" customHeight="1">
      <c r="I64" s="3"/>
      <c r="K64" s="672"/>
      <c r="L64" s="3"/>
      <c r="N64" s="2"/>
      <c r="O64" s="2"/>
      <c r="P64" s="3"/>
      <c r="R64" s="4"/>
      <c r="S64" s="4"/>
      <c r="T64" s="5"/>
      <c r="V64" s="6"/>
    </row>
  </sheetData>
  <sheetProtection password="CF7A" sheet="1" objects="1" scenarios="1" selectLockedCells="1" selectUnlockedCells="1"/>
  <mergeCells count="5">
    <mergeCell ref="A1:K1"/>
    <mergeCell ref="K61:L61"/>
    <mergeCell ref="K62:L62"/>
    <mergeCell ref="K63:L63"/>
    <mergeCell ref="C61:C63"/>
  </mergeCells>
  <printOptions horizontalCentered="1" verticalCentered="1"/>
  <pageMargins left="0.4" right="0.13" top="0.18" bottom="0.51" header="0.12" footer="0.45"/>
  <pageSetup fitToHeight="2" horizontalDpi="300" verticalDpi="300" orientation="landscape" paperSize="9" scale="63" r:id="rId2"/>
  <rowBreaks count="1" manualBreakCount="1">
    <brk id="29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8"/>
  <dimension ref="A1:T44"/>
  <sheetViews>
    <sheetView zoomScale="75" zoomScaleNormal="75" zoomScaleSheetLayoutView="75" workbookViewId="0" topLeftCell="A1">
      <selection activeCell="C47" sqref="C47"/>
    </sheetView>
  </sheetViews>
  <sheetFormatPr defaultColWidth="9.140625" defaultRowHeight="12.75"/>
  <cols>
    <col min="1" max="1" width="5.7109375" style="1" customWidth="1"/>
    <col min="2" max="2" width="5.28125" style="74" customWidth="1"/>
    <col min="3" max="3" width="39.57421875" style="75" bestFit="1" customWidth="1"/>
    <col min="4" max="4" width="6.00390625" style="10" bestFit="1" customWidth="1"/>
    <col min="5" max="6" width="6.140625" style="1" customWidth="1"/>
    <col min="7" max="7" width="6.421875" style="3" customWidth="1"/>
    <col min="8" max="8" width="7.8515625" style="3" customWidth="1"/>
    <col min="9" max="9" width="6.140625" style="12" bestFit="1" customWidth="1"/>
    <col min="10" max="10" width="11.8515625" style="3" customWidth="1"/>
    <col min="11" max="11" width="7.00390625" style="2" customWidth="1"/>
    <col min="12" max="12" width="7.421875" style="2" customWidth="1"/>
    <col min="13" max="13" width="5.8515625" style="2" customWidth="1"/>
    <col min="14" max="14" width="1.7109375" style="3" customWidth="1"/>
    <col min="15" max="17" width="5.421875" style="4" customWidth="1"/>
    <col min="18" max="18" width="6.00390625" style="5" customWidth="1"/>
    <col min="19" max="19" width="5.421875" style="0" customWidth="1"/>
    <col min="20" max="20" width="6.7109375" style="6" bestFit="1" customWidth="1"/>
  </cols>
  <sheetData>
    <row r="1" spans="1:11" ht="94.5" customHeight="1">
      <c r="A1" s="1236"/>
      <c r="B1" s="1235"/>
      <c r="C1" s="1235"/>
      <c r="D1" s="1235"/>
      <c r="E1" s="1235"/>
      <c r="F1" s="1235"/>
      <c r="G1" s="1235"/>
      <c r="H1" s="1235"/>
      <c r="I1" s="1235"/>
      <c r="J1" s="1235"/>
      <c r="K1" s="1235"/>
    </row>
    <row r="2" spans="1:8" ht="18">
      <c r="A2" s="7"/>
      <c r="C2" s="9" t="s">
        <v>1</v>
      </c>
      <c r="E2" s="11"/>
      <c r="F2" s="11"/>
      <c r="G2" s="11"/>
      <c r="H2" s="11"/>
    </row>
    <row r="3" spans="1:20" ht="39" thickBot="1">
      <c r="A3" s="77" t="s">
        <v>2</v>
      </c>
      <c r="B3" s="78" t="s">
        <v>169</v>
      </c>
      <c r="C3" s="79" t="s">
        <v>4</v>
      </c>
      <c r="D3" s="609" t="s">
        <v>5</v>
      </c>
      <c r="E3" s="610" t="s">
        <v>6</v>
      </c>
      <c r="F3" s="610" t="s">
        <v>7</v>
      </c>
      <c r="G3" s="611" t="s">
        <v>8</v>
      </c>
      <c r="H3" s="243" t="s">
        <v>170</v>
      </c>
      <c r="I3" s="82" t="s">
        <v>10</v>
      </c>
      <c r="J3" s="21" t="s">
        <v>11</v>
      </c>
      <c r="L3" s="12"/>
      <c r="N3" s="2"/>
      <c r="O3" s="2"/>
      <c r="Q3" s="3"/>
      <c r="R3" s="3"/>
      <c r="S3" s="4"/>
      <c r="T3"/>
    </row>
    <row r="4" spans="1:20" ht="19.5">
      <c r="A4" s="245" t="s">
        <v>12</v>
      </c>
      <c r="B4" s="48">
        <v>0</v>
      </c>
      <c r="C4" s="612" t="s">
        <v>171</v>
      </c>
      <c r="D4" s="85"/>
      <c r="E4" s="86">
        <v>279</v>
      </c>
      <c r="F4" s="66">
        <v>194</v>
      </c>
      <c r="G4" s="48">
        <f aca="true" t="shared" si="0" ref="G4:G10">SUM(E4,F4)</f>
        <v>473</v>
      </c>
      <c r="H4" s="67">
        <f aca="true" t="shared" si="1" ref="H4:H10">COUNT(E4,F4)*B4+G4</f>
        <v>473</v>
      </c>
      <c r="I4" s="68">
        <f aca="true" t="shared" si="2" ref="I4:I10">H4-$H$4</f>
        <v>0</v>
      </c>
      <c r="J4" s="87">
        <v>38</v>
      </c>
      <c r="L4" s="31"/>
      <c r="N4" s="2"/>
      <c r="O4" s="2"/>
      <c r="Q4" s="3"/>
      <c r="R4" s="3"/>
      <c r="S4" s="4"/>
      <c r="T4"/>
    </row>
    <row r="5" spans="1:20" ht="18">
      <c r="A5" s="245" t="s">
        <v>14</v>
      </c>
      <c r="B5" s="35">
        <v>14</v>
      </c>
      <c r="C5" s="248" t="s">
        <v>106</v>
      </c>
      <c r="D5" s="37"/>
      <c r="E5" s="38">
        <v>225</v>
      </c>
      <c r="F5" s="39">
        <v>215</v>
      </c>
      <c r="G5" s="35">
        <f t="shared" si="0"/>
        <v>440</v>
      </c>
      <c r="H5" s="40">
        <f t="shared" si="1"/>
        <v>468</v>
      </c>
      <c r="I5" s="41">
        <f t="shared" si="2"/>
        <v>-5</v>
      </c>
      <c r="J5" s="87">
        <v>26</v>
      </c>
      <c r="L5" s="31"/>
      <c r="N5" s="2"/>
      <c r="O5" s="2"/>
      <c r="Q5" s="3"/>
      <c r="R5" s="3"/>
      <c r="S5" s="4"/>
      <c r="T5"/>
    </row>
    <row r="6" spans="1:20" ht="18">
      <c r="A6" s="249" t="s">
        <v>16</v>
      </c>
      <c r="B6" s="35">
        <v>0</v>
      </c>
      <c r="C6" s="248" t="s">
        <v>172</v>
      </c>
      <c r="D6" s="37"/>
      <c r="E6" s="38">
        <v>235</v>
      </c>
      <c r="F6" s="39">
        <v>221</v>
      </c>
      <c r="G6" s="35">
        <f t="shared" si="0"/>
        <v>456</v>
      </c>
      <c r="H6" s="40">
        <f t="shared" si="1"/>
        <v>456</v>
      </c>
      <c r="I6" s="41">
        <f t="shared" si="2"/>
        <v>-17</v>
      </c>
      <c r="J6" s="87">
        <v>19</v>
      </c>
      <c r="K6" s="45"/>
      <c r="L6" s="45"/>
      <c r="N6" s="2"/>
      <c r="O6" s="2"/>
      <c r="Q6" s="3"/>
      <c r="R6" s="3"/>
      <c r="S6" s="4"/>
      <c r="T6"/>
    </row>
    <row r="7" spans="1:20" ht="18">
      <c r="A7" s="245" t="s">
        <v>18</v>
      </c>
      <c r="B7" s="35">
        <v>19</v>
      </c>
      <c r="C7" s="248" t="s">
        <v>54</v>
      </c>
      <c r="D7" s="264"/>
      <c r="E7" s="233">
        <v>193</v>
      </c>
      <c r="F7" s="50">
        <v>209</v>
      </c>
      <c r="G7" s="35">
        <f t="shared" si="0"/>
        <v>402</v>
      </c>
      <c r="H7" s="40">
        <f t="shared" si="1"/>
        <v>440</v>
      </c>
      <c r="I7" s="51">
        <f t="shared" si="2"/>
        <v>-33</v>
      </c>
      <c r="J7" s="252" t="s">
        <v>173</v>
      </c>
      <c r="L7" s="31"/>
      <c r="N7" s="2"/>
      <c r="O7" s="2"/>
      <c r="Q7" s="3"/>
      <c r="R7" s="3"/>
      <c r="S7" s="4"/>
      <c r="T7"/>
    </row>
    <row r="8" spans="1:20" ht="18">
      <c r="A8" s="245" t="s">
        <v>21</v>
      </c>
      <c r="B8" s="48">
        <v>15</v>
      </c>
      <c r="C8" s="437" t="s">
        <v>77</v>
      </c>
      <c r="D8" s="46"/>
      <c r="E8" s="38">
        <v>214</v>
      </c>
      <c r="F8" s="39">
        <v>174</v>
      </c>
      <c r="G8" s="35">
        <f t="shared" si="0"/>
        <v>388</v>
      </c>
      <c r="H8" s="40">
        <f t="shared" si="1"/>
        <v>418</v>
      </c>
      <c r="I8" s="41">
        <f t="shared" si="2"/>
        <v>-55</v>
      </c>
      <c r="J8" s="252" t="s">
        <v>23</v>
      </c>
      <c r="L8" s="31"/>
      <c r="N8" s="2"/>
      <c r="O8" s="2"/>
      <c r="Q8" s="3"/>
      <c r="R8" s="3"/>
      <c r="S8" s="4"/>
      <c r="T8"/>
    </row>
    <row r="9" spans="1:20" ht="18.75" thickBot="1">
      <c r="A9" s="253" t="s">
        <v>24</v>
      </c>
      <c r="B9" s="254">
        <v>4</v>
      </c>
      <c r="C9" s="613" t="s">
        <v>147</v>
      </c>
      <c r="D9" s="256"/>
      <c r="E9" s="103">
        <v>226</v>
      </c>
      <c r="F9" s="257">
        <v>164</v>
      </c>
      <c r="G9" s="254">
        <f t="shared" si="0"/>
        <v>390</v>
      </c>
      <c r="H9" s="104">
        <f t="shared" si="1"/>
        <v>398</v>
      </c>
      <c r="I9" s="259">
        <f t="shared" si="2"/>
        <v>-75</v>
      </c>
      <c r="J9" s="260">
        <v>-0.3</v>
      </c>
      <c r="L9" s="61"/>
      <c r="N9" s="2"/>
      <c r="O9" s="2"/>
      <c r="Q9" s="3"/>
      <c r="R9" s="3"/>
      <c r="S9" s="4"/>
      <c r="T9"/>
    </row>
    <row r="10" spans="1:20" ht="18.75" thickTop="1">
      <c r="A10" s="62" t="s">
        <v>25</v>
      </c>
      <c r="B10" s="35">
        <v>26</v>
      </c>
      <c r="C10" s="278" t="s">
        <v>47</v>
      </c>
      <c r="D10" s="37"/>
      <c r="E10" s="38">
        <v>172</v>
      </c>
      <c r="F10" s="66">
        <v>170</v>
      </c>
      <c r="G10" s="48">
        <f t="shared" si="0"/>
        <v>342</v>
      </c>
      <c r="H10" s="67">
        <f t="shared" si="1"/>
        <v>394</v>
      </c>
      <c r="I10" s="68">
        <f t="shared" si="2"/>
        <v>-79</v>
      </c>
      <c r="J10" s="69"/>
      <c r="L10" s="70"/>
      <c r="N10" s="2"/>
      <c r="O10" s="2"/>
      <c r="Q10" s="3"/>
      <c r="R10" s="71"/>
      <c r="S10" s="4"/>
      <c r="T10"/>
    </row>
    <row r="11" ht="63" customHeight="1">
      <c r="L11" s="76"/>
    </row>
    <row r="12" spans="1:8" ht="18">
      <c r="A12" s="7"/>
      <c r="C12" s="9" t="s">
        <v>31</v>
      </c>
      <c r="E12" s="11"/>
      <c r="F12" s="11"/>
      <c r="G12" s="11"/>
      <c r="H12" s="11"/>
    </row>
    <row r="13" spans="1:8" ht="49.5" customHeight="1" thickBot="1">
      <c r="A13" s="77" t="s">
        <v>32</v>
      </c>
      <c r="B13" s="78" t="s">
        <v>169</v>
      </c>
      <c r="C13" s="79" t="s">
        <v>4</v>
      </c>
      <c r="D13" s="77" t="s">
        <v>5</v>
      </c>
      <c r="E13" s="80" t="s">
        <v>6</v>
      </c>
      <c r="F13" s="81" t="s">
        <v>238</v>
      </c>
      <c r="G13" s="82" t="s">
        <v>10</v>
      </c>
      <c r="H13" s="83"/>
    </row>
    <row r="14" spans="1:19" ht="18">
      <c r="A14" s="84">
        <v>1</v>
      </c>
      <c r="B14" s="48">
        <v>0</v>
      </c>
      <c r="C14" s="437" t="s">
        <v>171</v>
      </c>
      <c r="D14" s="85" t="s">
        <v>174</v>
      </c>
      <c r="E14" s="86">
        <v>279</v>
      </c>
      <c r="F14" s="67">
        <f aca="true" t="shared" si="3" ref="F14:F25">B14+E14</f>
        <v>279</v>
      </c>
      <c r="G14" s="68">
        <f aca="true" t="shared" si="4" ref="G14:G25">F14-$F$19</f>
        <v>67</v>
      </c>
      <c r="I14" s="87">
        <v>1</v>
      </c>
      <c r="P14" s="88"/>
      <c r="Q14" s="89"/>
      <c r="R14" s="90"/>
      <c r="S14" s="91"/>
    </row>
    <row r="15" spans="1:19" ht="18">
      <c r="A15" s="84">
        <v>2</v>
      </c>
      <c r="B15" s="35">
        <v>14</v>
      </c>
      <c r="C15" s="248" t="s">
        <v>106</v>
      </c>
      <c r="D15" s="37" t="s">
        <v>175</v>
      </c>
      <c r="E15" s="38">
        <v>225</v>
      </c>
      <c r="F15" s="67">
        <f t="shared" si="3"/>
        <v>239</v>
      </c>
      <c r="G15" s="41">
        <f t="shared" si="4"/>
        <v>27</v>
      </c>
      <c r="H15" s="100" t="s">
        <v>39</v>
      </c>
      <c r="I15" s="87">
        <v>2</v>
      </c>
      <c r="P15" s="88"/>
      <c r="Q15" s="89"/>
      <c r="R15" s="90"/>
      <c r="S15" s="91"/>
    </row>
    <row r="16" spans="1:19" ht="18">
      <c r="A16" s="94">
        <v>3</v>
      </c>
      <c r="B16" s="35">
        <v>0</v>
      </c>
      <c r="C16" s="248" t="s">
        <v>172</v>
      </c>
      <c r="D16" s="37" t="s">
        <v>176</v>
      </c>
      <c r="E16" s="38">
        <v>235</v>
      </c>
      <c r="F16" s="67">
        <f t="shared" si="3"/>
        <v>235</v>
      </c>
      <c r="G16" s="41">
        <f t="shared" si="4"/>
        <v>23</v>
      </c>
      <c r="H16" s="96"/>
      <c r="I16" s="87">
        <v>3</v>
      </c>
      <c r="J16" s="32"/>
      <c r="P16" s="88"/>
      <c r="Q16" s="89"/>
      <c r="R16" s="90"/>
      <c r="S16" s="91"/>
    </row>
    <row r="17" spans="1:19" ht="18">
      <c r="A17" s="84">
        <v>4</v>
      </c>
      <c r="B17" s="35">
        <v>4</v>
      </c>
      <c r="C17" s="248" t="s">
        <v>147</v>
      </c>
      <c r="D17" s="46" t="s">
        <v>177</v>
      </c>
      <c r="E17" s="38">
        <v>226</v>
      </c>
      <c r="F17" s="67">
        <f t="shared" si="3"/>
        <v>230</v>
      </c>
      <c r="G17" s="41">
        <f t="shared" si="4"/>
        <v>18</v>
      </c>
      <c r="I17" s="87">
        <v>4</v>
      </c>
      <c r="P17" s="88"/>
      <c r="Q17" s="89"/>
      <c r="R17" s="90"/>
      <c r="S17" s="91"/>
    </row>
    <row r="18" spans="1:19" ht="18">
      <c r="A18" s="84">
        <v>5</v>
      </c>
      <c r="B18" s="48">
        <v>15</v>
      </c>
      <c r="C18" s="437" t="s">
        <v>77</v>
      </c>
      <c r="D18" s="46" t="s">
        <v>178</v>
      </c>
      <c r="E18" s="38">
        <v>214</v>
      </c>
      <c r="F18" s="67">
        <f t="shared" si="3"/>
        <v>229</v>
      </c>
      <c r="G18" s="41">
        <f t="shared" si="4"/>
        <v>17</v>
      </c>
      <c r="H18" s="100" t="s">
        <v>39</v>
      </c>
      <c r="I18" s="87">
        <v>5</v>
      </c>
      <c r="P18" s="88"/>
      <c r="Q18" s="89"/>
      <c r="R18" s="90"/>
      <c r="S18" s="91"/>
    </row>
    <row r="19" spans="1:19" ht="18.75" thickBot="1">
      <c r="A19" s="101">
        <v>6</v>
      </c>
      <c r="B19" s="254">
        <v>19</v>
      </c>
      <c r="C19" s="613" t="s">
        <v>54</v>
      </c>
      <c r="D19" s="614" t="s">
        <v>179</v>
      </c>
      <c r="E19" s="615">
        <v>193</v>
      </c>
      <c r="F19" s="104">
        <f t="shared" si="3"/>
        <v>212</v>
      </c>
      <c r="G19" s="105">
        <f t="shared" si="4"/>
        <v>0</v>
      </c>
      <c r="H19" s="100" t="s">
        <v>39</v>
      </c>
      <c r="I19" s="87">
        <v>6</v>
      </c>
      <c r="P19" s="88"/>
      <c r="Q19" s="89"/>
      <c r="R19" s="90"/>
      <c r="S19" s="91"/>
    </row>
    <row r="20" spans="1:19" ht="18.75" thickTop="1">
      <c r="A20" s="106">
        <v>7</v>
      </c>
      <c r="B20" s="48">
        <v>25</v>
      </c>
      <c r="C20" s="265" t="s">
        <v>86</v>
      </c>
      <c r="D20" s="85" t="s">
        <v>180</v>
      </c>
      <c r="E20" s="86">
        <v>178</v>
      </c>
      <c r="F20" s="67">
        <f t="shared" si="3"/>
        <v>203</v>
      </c>
      <c r="G20" s="68">
        <f t="shared" si="4"/>
        <v>-9</v>
      </c>
      <c r="I20" s="70"/>
      <c r="N20" s="4"/>
      <c r="P20" s="88"/>
      <c r="Q20" s="89"/>
      <c r="R20" s="90"/>
      <c r="S20" s="91"/>
    </row>
    <row r="21" spans="1:19" ht="18">
      <c r="A21" s="106">
        <v>8</v>
      </c>
      <c r="B21" s="35">
        <v>26</v>
      </c>
      <c r="C21" s="248" t="s">
        <v>47</v>
      </c>
      <c r="D21" s="37" t="s">
        <v>181</v>
      </c>
      <c r="E21" s="38">
        <v>172</v>
      </c>
      <c r="F21" s="67">
        <f t="shared" si="3"/>
        <v>198</v>
      </c>
      <c r="G21" s="41">
        <f t="shared" si="4"/>
        <v>-14</v>
      </c>
      <c r="H21" s="100" t="s">
        <v>39</v>
      </c>
      <c r="I21" s="70"/>
      <c r="P21" s="88"/>
      <c r="Q21" s="89"/>
      <c r="R21" s="90"/>
      <c r="S21" s="91"/>
    </row>
    <row r="22" spans="1:19" ht="18">
      <c r="A22" s="109">
        <v>9</v>
      </c>
      <c r="B22" s="35">
        <v>15</v>
      </c>
      <c r="C22" s="278" t="s">
        <v>341</v>
      </c>
      <c r="D22" s="37" t="s">
        <v>182</v>
      </c>
      <c r="E22" s="38">
        <v>183</v>
      </c>
      <c r="F22" s="67">
        <f t="shared" si="3"/>
        <v>198</v>
      </c>
      <c r="G22" s="41">
        <f t="shared" si="4"/>
        <v>-14</v>
      </c>
      <c r="I22" s="110"/>
      <c r="P22" s="88"/>
      <c r="Q22" s="89"/>
      <c r="R22" s="90"/>
      <c r="S22" s="91"/>
    </row>
    <row r="23" spans="1:19" ht="18">
      <c r="A23" s="106">
        <v>10</v>
      </c>
      <c r="B23" s="48">
        <v>7</v>
      </c>
      <c r="C23" s="265" t="s">
        <v>116</v>
      </c>
      <c r="D23" s="37" t="s">
        <v>183</v>
      </c>
      <c r="E23" s="38">
        <v>179</v>
      </c>
      <c r="F23" s="115">
        <f t="shared" si="3"/>
        <v>186</v>
      </c>
      <c r="G23" s="41">
        <f t="shared" si="4"/>
        <v>-26</v>
      </c>
      <c r="I23" s="70"/>
      <c r="P23" s="88"/>
      <c r="Q23" s="89"/>
      <c r="R23" s="90"/>
      <c r="S23" s="91"/>
    </row>
    <row r="24" spans="1:19" ht="20.25" customHeight="1">
      <c r="A24" s="106">
        <v>11</v>
      </c>
      <c r="B24" s="48">
        <v>4</v>
      </c>
      <c r="C24" s="278" t="s">
        <v>72</v>
      </c>
      <c r="D24" s="37" t="s">
        <v>184</v>
      </c>
      <c r="E24" s="38">
        <v>182</v>
      </c>
      <c r="F24" s="67">
        <f t="shared" si="3"/>
        <v>186</v>
      </c>
      <c r="G24" s="41">
        <f t="shared" si="4"/>
        <v>-26</v>
      </c>
      <c r="H24" s="96"/>
      <c r="I24" s="70"/>
      <c r="P24" s="88"/>
      <c r="Q24" s="113"/>
      <c r="R24" s="90"/>
      <c r="S24" s="91"/>
    </row>
    <row r="25" spans="1:19" ht="20.25" customHeight="1">
      <c r="A25" s="106">
        <v>12</v>
      </c>
      <c r="B25" s="48">
        <v>12</v>
      </c>
      <c r="C25" s="278" t="s">
        <v>128</v>
      </c>
      <c r="D25" s="37" t="s">
        <v>185</v>
      </c>
      <c r="E25" s="38">
        <v>170</v>
      </c>
      <c r="F25" s="67">
        <f t="shared" si="3"/>
        <v>182</v>
      </c>
      <c r="G25" s="41">
        <f t="shared" si="4"/>
        <v>-30</v>
      </c>
      <c r="I25" s="70"/>
      <c r="P25" s="88"/>
      <c r="Q25" s="113"/>
      <c r="R25" s="90"/>
      <c r="S25" s="91"/>
    </row>
    <row r="26" spans="1:19" ht="68.25" customHeight="1">
      <c r="A26" s="116"/>
      <c r="B26" s="117"/>
      <c r="C26" s="118"/>
      <c r="D26" s="119"/>
      <c r="E26" s="120"/>
      <c r="F26" s="116"/>
      <c r="G26" s="96"/>
      <c r="H26" s="96"/>
      <c r="I26" s="70"/>
      <c r="P26" s="88"/>
      <c r="Q26" s="113"/>
      <c r="R26" s="90"/>
      <c r="S26" s="91"/>
    </row>
    <row r="27" spans="1:13" ht="20.25">
      <c r="A27" s="7" t="s">
        <v>56</v>
      </c>
      <c r="E27" s="121"/>
      <c r="M27" s="122">
        <f>MAX(E29:H43)</f>
        <v>248</v>
      </c>
    </row>
    <row r="28" spans="1:20" s="133" customFormat="1" ht="66" customHeight="1" thickBot="1">
      <c r="A28" s="77" t="s">
        <v>57</v>
      </c>
      <c r="B28" s="78" t="s">
        <v>169</v>
      </c>
      <c r="C28" s="79" t="s">
        <v>4</v>
      </c>
      <c r="D28" s="77" t="s">
        <v>5</v>
      </c>
      <c r="E28" s="123">
        <v>1</v>
      </c>
      <c r="F28" s="123">
        <v>2</v>
      </c>
      <c r="G28" s="123">
        <v>3</v>
      </c>
      <c r="H28" s="123">
        <v>4</v>
      </c>
      <c r="I28" s="124" t="s">
        <v>8</v>
      </c>
      <c r="J28" s="81" t="s">
        <v>186</v>
      </c>
      <c r="K28" s="125" t="s">
        <v>10</v>
      </c>
      <c r="L28" s="126" t="s">
        <v>59</v>
      </c>
      <c r="M28" s="79" t="s">
        <v>60</v>
      </c>
      <c r="N28" s="127"/>
      <c r="O28" s="128" t="s">
        <v>61</v>
      </c>
      <c r="P28" s="129" t="s">
        <v>62</v>
      </c>
      <c r="Q28" s="130" t="s">
        <v>63</v>
      </c>
      <c r="R28" s="130" t="s">
        <v>64</v>
      </c>
      <c r="S28" s="131" t="s">
        <v>65</v>
      </c>
      <c r="T28" s="132" t="s">
        <v>66</v>
      </c>
    </row>
    <row r="29" spans="1:20" s="133" customFormat="1" ht="20.25" customHeight="1">
      <c r="A29" s="134">
        <v>1</v>
      </c>
      <c r="B29" s="48">
        <v>14</v>
      </c>
      <c r="C29" s="598" t="s">
        <v>106</v>
      </c>
      <c r="D29" s="135" t="s">
        <v>187</v>
      </c>
      <c r="E29" s="136">
        <v>224</v>
      </c>
      <c r="F29" s="139">
        <v>211</v>
      </c>
      <c r="G29" s="139">
        <v>171</v>
      </c>
      <c r="H29" s="139">
        <v>236</v>
      </c>
      <c r="I29" s="140">
        <f aca="true" t="shared" si="5" ref="I29:I44">SUM(E29:H29)</f>
        <v>842</v>
      </c>
      <c r="J29" s="141">
        <f aca="true" t="shared" si="6" ref="J29:J44">COUNT(E29:H29)*B29+I29</f>
        <v>898</v>
      </c>
      <c r="K29" s="142">
        <f aca="true" t="shared" si="7" ref="K29:K44">J29-$J$37</f>
        <v>132</v>
      </c>
      <c r="L29" s="143">
        <f aca="true" t="shared" si="8" ref="L29:L44">MIN(E29:H29)</f>
        <v>171</v>
      </c>
      <c r="M29" s="144">
        <f aca="true" t="shared" si="9" ref="M29:M44">MAX(E29:H29)</f>
        <v>236</v>
      </c>
      <c r="N29" s="145"/>
      <c r="O29" s="146"/>
      <c r="P29" s="147"/>
      <c r="Q29" s="148"/>
      <c r="R29" s="66">
        <f aca="true" t="shared" si="10" ref="R29:R44">Q29+P29+B29</f>
        <v>14</v>
      </c>
      <c r="S29" s="149"/>
      <c r="T29" s="150">
        <f aca="true" t="shared" si="11" ref="T29:T44">IF(I29,AVERAGE(E29:H29),0)</f>
        <v>210.5</v>
      </c>
    </row>
    <row r="30" spans="1:20" s="133" customFormat="1" ht="20.25" customHeight="1" thickBot="1">
      <c r="A30" s="616">
        <v>2</v>
      </c>
      <c r="B30" s="92">
        <v>19</v>
      </c>
      <c r="C30" s="617" t="s">
        <v>54</v>
      </c>
      <c r="D30" s="618" t="s">
        <v>188</v>
      </c>
      <c r="E30" s="619">
        <v>170</v>
      </c>
      <c r="F30" s="620">
        <v>202</v>
      </c>
      <c r="G30" s="620">
        <v>211</v>
      </c>
      <c r="H30" s="621">
        <v>193</v>
      </c>
      <c r="I30" s="622">
        <f t="shared" si="5"/>
        <v>776</v>
      </c>
      <c r="J30" s="623">
        <f t="shared" si="6"/>
        <v>852</v>
      </c>
      <c r="K30" s="159">
        <f t="shared" si="7"/>
        <v>86</v>
      </c>
      <c r="L30" s="143">
        <f t="shared" si="8"/>
        <v>170</v>
      </c>
      <c r="M30" s="144">
        <f t="shared" si="9"/>
        <v>211</v>
      </c>
      <c r="N30" s="145"/>
      <c r="O30" s="163">
        <v>193</v>
      </c>
      <c r="P30" s="147"/>
      <c r="Q30" s="148"/>
      <c r="R30" s="66">
        <f t="shared" si="10"/>
        <v>19</v>
      </c>
      <c r="S30" s="149">
        <v>17</v>
      </c>
      <c r="T30" s="160">
        <f t="shared" si="11"/>
        <v>194</v>
      </c>
    </row>
    <row r="31" spans="1:20" s="133" customFormat="1" ht="20.25" customHeight="1">
      <c r="A31" s="161">
        <v>3</v>
      </c>
      <c r="B31" s="48">
        <v>15</v>
      </c>
      <c r="C31" s="598" t="s">
        <v>77</v>
      </c>
      <c r="D31" s="135" t="s">
        <v>178</v>
      </c>
      <c r="E31" s="136">
        <v>202</v>
      </c>
      <c r="F31" s="139">
        <v>168</v>
      </c>
      <c r="G31" s="139">
        <v>205</v>
      </c>
      <c r="H31" s="139">
        <v>203</v>
      </c>
      <c r="I31" s="140">
        <f t="shared" si="5"/>
        <v>778</v>
      </c>
      <c r="J31" s="141">
        <f t="shared" si="6"/>
        <v>838</v>
      </c>
      <c r="K31" s="159">
        <f t="shared" si="7"/>
        <v>72</v>
      </c>
      <c r="L31" s="143">
        <f t="shared" si="8"/>
        <v>168</v>
      </c>
      <c r="M31" s="144">
        <f t="shared" si="9"/>
        <v>205</v>
      </c>
      <c r="N31" s="145"/>
      <c r="O31" s="146"/>
      <c r="P31" s="147"/>
      <c r="Q31" s="148"/>
      <c r="R31" s="66">
        <f t="shared" si="10"/>
        <v>15</v>
      </c>
      <c r="S31" s="149"/>
      <c r="T31" s="160">
        <f t="shared" si="11"/>
        <v>194.5</v>
      </c>
    </row>
    <row r="32" spans="1:20" s="133" customFormat="1" ht="20.25" customHeight="1" thickBot="1">
      <c r="A32" s="134">
        <v>4</v>
      </c>
      <c r="B32" s="624">
        <v>26</v>
      </c>
      <c r="C32" s="617" t="s">
        <v>47</v>
      </c>
      <c r="D32" s="625" t="s">
        <v>175</v>
      </c>
      <c r="E32" s="626">
        <v>210</v>
      </c>
      <c r="F32" s="627">
        <v>186</v>
      </c>
      <c r="G32" s="627">
        <v>155</v>
      </c>
      <c r="H32" s="627">
        <v>183</v>
      </c>
      <c r="I32" s="628">
        <f t="shared" si="5"/>
        <v>734</v>
      </c>
      <c r="J32" s="629">
        <f t="shared" si="6"/>
        <v>838</v>
      </c>
      <c r="K32" s="630">
        <f t="shared" si="7"/>
        <v>72</v>
      </c>
      <c r="L32" s="631">
        <f t="shared" si="8"/>
        <v>155</v>
      </c>
      <c r="M32" s="632">
        <f t="shared" si="9"/>
        <v>210</v>
      </c>
      <c r="N32" s="633"/>
      <c r="O32" s="634"/>
      <c r="P32" s="635"/>
      <c r="Q32" s="148"/>
      <c r="R32" s="66">
        <f t="shared" si="10"/>
        <v>26</v>
      </c>
      <c r="S32" s="149"/>
      <c r="T32" s="160">
        <f t="shared" si="11"/>
        <v>183.5</v>
      </c>
    </row>
    <row r="33" spans="1:20" s="180" customFormat="1" ht="20.25" customHeight="1" thickBot="1">
      <c r="A33" s="636">
        <v>5</v>
      </c>
      <c r="B33" s="48">
        <v>15</v>
      </c>
      <c r="C33" s="437" t="s">
        <v>341</v>
      </c>
      <c r="D33" s="135" t="s">
        <v>174</v>
      </c>
      <c r="E33" s="136">
        <v>172</v>
      </c>
      <c r="F33" s="163">
        <v>214</v>
      </c>
      <c r="G33" s="139">
        <v>224</v>
      </c>
      <c r="H33" s="139">
        <v>161</v>
      </c>
      <c r="I33" s="140">
        <f t="shared" si="5"/>
        <v>771</v>
      </c>
      <c r="J33" s="141">
        <f t="shared" si="6"/>
        <v>831</v>
      </c>
      <c r="K33" s="142">
        <f t="shared" si="7"/>
        <v>65</v>
      </c>
      <c r="L33" s="143">
        <f t="shared" si="8"/>
        <v>161</v>
      </c>
      <c r="M33" s="144">
        <f t="shared" si="9"/>
        <v>224</v>
      </c>
      <c r="N33" s="145"/>
      <c r="O33" s="163">
        <v>214</v>
      </c>
      <c r="P33" s="147"/>
      <c r="Q33" s="148"/>
      <c r="R33" s="66">
        <f t="shared" si="10"/>
        <v>15</v>
      </c>
      <c r="S33" s="149">
        <v>19</v>
      </c>
      <c r="T33" s="160">
        <f t="shared" si="11"/>
        <v>192.75</v>
      </c>
    </row>
    <row r="34" spans="1:20" s="180" customFormat="1" ht="20.25" customHeight="1">
      <c r="A34" s="67">
        <v>6</v>
      </c>
      <c r="B34" s="48">
        <v>0</v>
      </c>
      <c r="C34" s="248" t="s">
        <v>171</v>
      </c>
      <c r="D34" s="135" t="s">
        <v>181</v>
      </c>
      <c r="E34" s="163">
        <v>188</v>
      </c>
      <c r="F34" s="139">
        <v>201</v>
      </c>
      <c r="G34" s="139">
        <v>217</v>
      </c>
      <c r="H34" s="139">
        <v>205</v>
      </c>
      <c r="I34" s="140">
        <f t="shared" si="5"/>
        <v>811</v>
      </c>
      <c r="J34" s="141">
        <f t="shared" si="6"/>
        <v>811</v>
      </c>
      <c r="K34" s="159">
        <f t="shared" si="7"/>
        <v>45</v>
      </c>
      <c r="L34" s="143">
        <f t="shared" si="8"/>
        <v>188</v>
      </c>
      <c r="M34" s="144">
        <f t="shared" si="9"/>
        <v>217</v>
      </c>
      <c r="N34" s="145"/>
      <c r="O34" s="163">
        <v>188</v>
      </c>
      <c r="P34" s="147"/>
      <c r="Q34" s="148"/>
      <c r="R34" s="66">
        <f t="shared" si="10"/>
        <v>0</v>
      </c>
      <c r="S34" s="149">
        <v>14</v>
      </c>
      <c r="T34" s="160">
        <f t="shared" si="11"/>
        <v>202.75</v>
      </c>
    </row>
    <row r="35" spans="1:20" s="133" customFormat="1" ht="20.25" customHeight="1">
      <c r="A35" s="637">
        <v>7</v>
      </c>
      <c r="B35" s="48">
        <v>0</v>
      </c>
      <c r="C35" s="248" t="s">
        <v>172</v>
      </c>
      <c r="D35" s="135" t="s">
        <v>182</v>
      </c>
      <c r="E35" s="136">
        <v>185</v>
      </c>
      <c r="F35" s="163">
        <v>248</v>
      </c>
      <c r="G35" s="139">
        <v>183</v>
      </c>
      <c r="H35" s="139">
        <v>184</v>
      </c>
      <c r="I35" s="140">
        <f t="shared" si="5"/>
        <v>800</v>
      </c>
      <c r="J35" s="141">
        <f t="shared" si="6"/>
        <v>800</v>
      </c>
      <c r="K35" s="159">
        <f t="shared" si="7"/>
        <v>34</v>
      </c>
      <c r="L35" s="143">
        <f t="shared" si="8"/>
        <v>183</v>
      </c>
      <c r="M35" s="144">
        <f t="shared" si="9"/>
        <v>248</v>
      </c>
      <c r="N35" s="145"/>
      <c r="O35" s="163">
        <v>248</v>
      </c>
      <c r="P35" s="147"/>
      <c r="Q35" s="148"/>
      <c r="R35" s="66">
        <f t="shared" si="10"/>
        <v>0</v>
      </c>
      <c r="S35" s="149">
        <v>20</v>
      </c>
      <c r="T35" s="160">
        <f t="shared" si="11"/>
        <v>200</v>
      </c>
    </row>
    <row r="36" spans="1:20" s="133" customFormat="1" ht="20.25" customHeight="1" thickBot="1">
      <c r="A36" s="638">
        <v>8</v>
      </c>
      <c r="B36" s="165">
        <v>12</v>
      </c>
      <c r="C36" s="639" t="s">
        <v>128</v>
      </c>
      <c r="D36" s="166" t="s">
        <v>189</v>
      </c>
      <c r="E36" s="640">
        <v>195</v>
      </c>
      <c r="F36" s="168">
        <v>185</v>
      </c>
      <c r="G36" s="168">
        <v>190</v>
      </c>
      <c r="H36" s="168">
        <v>182</v>
      </c>
      <c r="I36" s="171">
        <f t="shared" si="5"/>
        <v>752</v>
      </c>
      <c r="J36" s="172">
        <f t="shared" si="6"/>
        <v>800</v>
      </c>
      <c r="K36" s="173">
        <f t="shared" si="7"/>
        <v>34</v>
      </c>
      <c r="L36" s="174">
        <f t="shared" si="8"/>
        <v>182</v>
      </c>
      <c r="M36" s="175">
        <f t="shared" si="9"/>
        <v>195</v>
      </c>
      <c r="N36" s="176"/>
      <c r="O36" s="641"/>
      <c r="P36" s="177"/>
      <c r="Q36" s="178"/>
      <c r="R36" s="642">
        <f t="shared" si="10"/>
        <v>12</v>
      </c>
      <c r="S36" s="643"/>
      <c r="T36" s="644">
        <f t="shared" si="11"/>
        <v>188</v>
      </c>
    </row>
    <row r="37" spans="1:20" s="133" customFormat="1" ht="20.25" customHeight="1">
      <c r="A37" s="106">
        <v>9</v>
      </c>
      <c r="B37" s="48">
        <v>7</v>
      </c>
      <c r="C37" s="437" t="s">
        <v>116</v>
      </c>
      <c r="D37" s="135" t="s">
        <v>177</v>
      </c>
      <c r="E37" s="136">
        <v>132</v>
      </c>
      <c r="F37" s="139">
        <v>208</v>
      </c>
      <c r="G37" s="139">
        <v>193</v>
      </c>
      <c r="H37" s="139">
        <v>205</v>
      </c>
      <c r="I37" s="140">
        <f t="shared" si="5"/>
        <v>738</v>
      </c>
      <c r="J37" s="141">
        <f t="shared" si="6"/>
        <v>766</v>
      </c>
      <c r="K37" s="142">
        <f t="shared" si="7"/>
        <v>0</v>
      </c>
      <c r="L37" s="143">
        <f t="shared" si="8"/>
        <v>132</v>
      </c>
      <c r="M37" s="144">
        <f t="shared" si="9"/>
        <v>208</v>
      </c>
      <c r="N37" s="324"/>
      <c r="O37" s="146"/>
      <c r="P37" s="147"/>
      <c r="Q37" s="148"/>
      <c r="R37" s="66">
        <f t="shared" si="10"/>
        <v>7</v>
      </c>
      <c r="S37" s="149"/>
      <c r="T37" s="150">
        <f t="shared" si="11"/>
        <v>184.5</v>
      </c>
    </row>
    <row r="38" spans="1:20" s="133" customFormat="1" ht="20.25" customHeight="1">
      <c r="A38" s="106">
        <v>10</v>
      </c>
      <c r="B38" s="48">
        <v>4</v>
      </c>
      <c r="C38" s="437" t="s">
        <v>147</v>
      </c>
      <c r="D38" s="135" t="s">
        <v>184</v>
      </c>
      <c r="E38" s="136">
        <v>169</v>
      </c>
      <c r="F38" s="139">
        <v>157</v>
      </c>
      <c r="G38" s="139">
        <v>174</v>
      </c>
      <c r="H38" s="139">
        <v>213</v>
      </c>
      <c r="I38" s="140">
        <f t="shared" si="5"/>
        <v>713</v>
      </c>
      <c r="J38" s="141">
        <f t="shared" si="6"/>
        <v>729</v>
      </c>
      <c r="K38" s="142">
        <f t="shared" si="7"/>
        <v>-37</v>
      </c>
      <c r="L38" s="143">
        <f t="shared" si="8"/>
        <v>157</v>
      </c>
      <c r="M38" s="144">
        <f t="shared" si="9"/>
        <v>213</v>
      </c>
      <c r="N38" s="145"/>
      <c r="O38" s="146"/>
      <c r="P38" s="147"/>
      <c r="Q38" s="645">
        <v>231</v>
      </c>
      <c r="R38" s="646">
        <f t="shared" si="10"/>
        <v>235</v>
      </c>
      <c r="S38" s="149">
        <v>18</v>
      </c>
      <c r="T38" s="150">
        <f t="shared" si="11"/>
        <v>178.25</v>
      </c>
    </row>
    <row r="39" spans="1:20" s="133" customFormat="1" ht="20.25" customHeight="1">
      <c r="A39" s="109">
        <v>11</v>
      </c>
      <c r="B39" s="48">
        <v>4</v>
      </c>
      <c r="C39" s="248" t="s">
        <v>72</v>
      </c>
      <c r="D39" s="135" t="s">
        <v>190</v>
      </c>
      <c r="E39" s="136">
        <v>181</v>
      </c>
      <c r="F39" s="139">
        <v>179</v>
      </c>
      <c r="G39" s="139">
        <v>157</v>
      </c>
      <c r="H39" s="139">
        <v>186</v>
      </c>
      <c r="I39" s="140">
        <f t="shared" si="5"/>
        <v>703</v>
      </c>
      <c r="J39" s="141">
        <f t="shared" si="6"/>
        <v>719</v>
      </c>
      <c r="K39" s="159">
        <f t="shared" si="7"/>
        <v>-47</v>
      </c>
      <c r="L39" s="143">
        <f t="shared" si="8"/>
        <v>157</v>
      </c>
      <c r="M39" s="144">
        <f t="shared" si="9"/>
        <v>186</v>
      </c>
      <c r="N39" s="145"/>
      <c r="O39" s="146"/>
      <c r="P39" s="147"/>
      <c r="Q39" s="645">
        <v>214</v>
      </c>
      <c r="R39" s="646">
        <f t="shared" si="10"/>
        <v>218</v>
      </c>
      <c r="S39" s="149">
        <v>15</v>
      </c>
      <c r="T39" s="160">
        <f t="shared" si="11"/>
        <v>175.75</v>
      </c>
    </row>
    <row r="40" spans="1:20" s="133" customFormat="1" ht="20.25" customHeight="1">
      <c r="A40" s="106">
        <v>12</v>
      </c>
      <c r="B40" s="48">
        <v>16</v>
      </c>
      <c r="C40" s="278" t="s">
        <v>81</v>
      </c>
      <c r="D40" s="135" t="s">
        <v>183</v>
      </c>
      <c r="E40" s="136">
        <v>148</v>
      </c>
      <c r="F40" s="139">
        <v>179</v>
      </c>
      <c r="G40" s="139">
        <v>127</v>
      </c>
      <c r="H40" s="139">
        <v>201</v>
      </c>
      <c r="I40" s="140">
        <f t="shared" si="5"/>
        <v>655</v>
      </c>
      <c r="J40" s="141">
        <f t="shared" si="6"/>
        <v>719</v>
      </c>
      <c r="K40" s="159">
        <f t="shared" si="7"/>
        <v>-47</v>
      </c>
      <c r="L40" s="143">
        <f t="shared" si="8"/>
        <v>127</v>
      </c>
      <c r="M40" s="144">
        <f t="shared" si="9"/>
        <v>201</v>
      </c>
      <c r="N40" s="145"/>
      <c r="O40" s="146"/>
      <c r="P40" s="147"/>
      <c r="Q40" s="645">
        <v>178</v>
      </c>
      <c r="R40" s="66">
        <f t="shared" si="10"/>
        <v>194</v>
      </c>
      <c r="S40" s="149">
        <v>21</v>
      </c>
      <c r="T40" s="160">
        <f t="shared" si="11"/>
        <v>163.75</v>
      </c>
    </row>
    <row r="41" spans="1:20" s="133" customFormat="1" ht="20.25" customHeight="1">
      <c r="A41" s="106">
        <v>13</v>
      </c>
      <c r="B41" s="48">
        <v>24</v>
      </c>
      <c r="C41" s="278" t="s">
        <v>117</v>
      </c>
      <c r="D41" s="135" t="s">
        <v>185</v>
      </c>
      <c r="E41" s="136">
        <v>141</v>
      </c>
      <c r="F41" s="139">
        <v>164</v>
      </c>
      <c r="G41" s="139">
        <v>166</v>
      </c>
      <c r="H41" s="139">
        <v>149</v>
      </c>
      <c r="I41" s="140">
        <f t="shared" si="5"/>
        <v>620</v>
      </c>
      <c r="J41" s="141">
        <f t="shared" si="6"/>
        <v>716</v>
      </c>
      <c r="K41" s="159">
        <f t="shared" si="7"/>
        <v>-50</v>
      </c>
      <c r="L41" s="143">
        <f t="shared" si="8"/>
        <v>141</v>
      </c>
      <c r="M41" s="144">
        <f t="shared" si="9"/>
        <v>166</v>
      </c>
      <c r="N41" s="145"/>
      <c r="O41" s="146"/>
      <c r="P41" s="147"/>
      <c r="Q41" s="148"/>
      <c r="R41" s="66">
        <f t="shared" si="10"/>
        <v>24</v>
      </c>
      <c r="S41" s="149"/>
      <c r="T41" s="160">
        <f t="shared" si="11"/>
        <v>155</v>
      </c>
    </row>
    <row r="42" spans="1:20" s="133" customFormat="1" ht="20.25" customHeight="1">
      <c r="A42" s="109">
        <v>14</v>
      </c>
      <c r="B42" s="48">
        <v>25</v>
      </c>
      <c r="C42" s="248" t="s">
        <v>86</v>
      </c>
      <c r="D42" s="135" t="s">
        <v>176</v>
      </c>
      <c r="E42" s="136">
        <v>163</v>
      </c>
      <c r="F42" s="139">
        <v>148</v>
      </c>
      <c r="G42" s="139">
        <v>127</v>
      </c>
      <c r="H42" s="139">
        <v>155</v>
      </c>
      <c r="I42" s="140">
        <f t="shared" si="5"/>
        <v>593</v>
      </c>
      <c r="J42" s="141">
        <f t="shared" si="6"/>
        <v>693</v>
      </c>
      <c r="K42" s="159">
        <f t="shared" si="7"/>
        <v>-73</v>
      </c>
      <c r="L42" s="143">
        <f t="shared" si="8"/>
        <v>127</v>
      </c>
      <c r="M42" s="144">
        <f t="shared" si="9"/>
        <v>163</v>
      </c>
      <c r="N42" s="145"/>
      <c r="O42" s="146"/>
      <c r="P42" s="147"/>
      <c r="Q42" s="645">
        <v>179</v>
      </c>
      <c r="R42" s="646">
        <f t="shared" si="10"/>
        <v>204</v>
      </c>
      <c r="S42" s="149">
        <v>16</v>
      </c>
      <c r="T42" s="160">
        <f t="shared" si="11"/>
        <v>148.25</v>
      </c>
    </row>
    <row r="43" spans="1:20" s="206" customFormat="1" ht="20.25" customHeight="1">
      <c r="A43" s="106">
        <v>15</v>
      </c>
      <c r="B43" s="48">
        <v>22</v>
      </c>
      <c r="C43" s="278" t="s">
        <v>134</v>
      </c>
      <c r="D43" s="135" t="s">
        <v>180</v>
      </c>
      <c r="E43" s="136">
        <v>144</v>
      </c>
      <c r="F43" s="139">
        <v>162</v>
      </c>
      <c r="G43" s="139">
        <v>153</v>
      </c>
      <c r="H43" s="139">
        <v>135</v>
      </c>
      <c r="I43" s="140">
        <f t="shared" si="5"/>
        <v>594</v>
      </c>
      <c r="J43" s="141">
        <f t="shared" si="6"/>
        <v>682</v>
      </c>
      <c r="K43" s="159">
        <f t="shared" si="7"/>
        <v>-84</v>
      </c>
      <c r="L43" s="143">
        <f t="shared" si="8"/>
        <v>135</v>
      </c>
      <c r="M43" s="144">
        <f t="shared" si="9"/>
        <v>162</v>
      </c>
      <c r="N43" s="145"/>
      <c r="O43" s="146"/>
      <c r="P43" s="147"/>
      <c r="Q43" s="148"/>
      <c r="R43" s="66">
        <f t="shared" si="10"/>
        <v>22</v>
      </c>
      <c r="S43" s="149"/>
      <c r="T43" s="160">
        <f t="shared" si="11"/>
        <v>148.5</v>
      </c>
    </row>
    <row r="44" spans="1:20" s="206" customFormat="1" ht="20.25" customHeight="1">
      <c r="A44" s="106">
        <v>16</v>
      </c>
      <c r="B44" s="48">
        <v>30</v>
      </c>
      <c r="C44" s="278" t="s">
        <v>191</v>
      </c>
      <c r="D44" s="135" t="s">
        <v>179</v>
      </c>
      <c r="E44" s="136">
        <v>121</v>
      </c>
      <c r="F44" s="139">
        <v>166</v>
      </c>
      <c r="G44" s="139">
        <v>132</v>
      </c>
      <c r="H44" s="139">
        <v>121</v>
      </c>
      <c r="I44" s="140">
        <f t="shared" si="5"/>
        <v>540</v>
      </c>
      <c r="J44" s="141">
        <f t="shared" si="6"/>
        <v>660</v>
      </c>
      <c r="K44" s="159">
        <f t="shared" si="7"/>
        <v>-106</v>
      </c>
      <c r="L44" s="143">
        <f t="shared" si="8"/>
        <v>121</v>
      </c>
      <c r="M44" s="144">
        <f t="shared" si="9"/>
        <v>166</v>
      </c>
      <c r="N44" s="145"/>
      <c r="O44" s="146"/>
      <c r="P44" s="147"/>
      <c r="Q44" s="148"/>
      <c r="R44" s="66">
        <f t="shared" si="10"/>
        <v>30</v>
      </c>
      <c r="S44" s="149"/>
      <c r="T44" s="160">
        <f t="shared" si="11"/>
        <v>135</v>
      </c>
    </row>
  </sheetData>
  <sheetProtection password="CF7A" sheet="1" objects="1" scenarios="1" selectLockedCells="1" selectUnlockedCells="1"/>
  <mergeCells count="1">
    <mergeCell ref="A1:K1"/>
  </mergeCells>
  <printOptions horizontalCentered="1" verticalCentered="1"/>
  <pageMargins left="0.4" right="0.13" top="0.18" bottom="0.51" header="0.12" footer="0.45"/>
  <pageSetup fitToHeight="2" horizontalDpi="300" verticalDpi="300" orientation="landscape" paperSize="9" scale="63" r:id="rId2"/>
  <rowBreaks count="1" manualBreakCount="1">
    <brk id="26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7"/>
  <dimension ref="A1:V77"/>
  <sheetViews>
    <sheetView zoomScale="75" zoomScaleNormal="75" zoomScaleSheetLayoutView="75" workbookViewId="0" topLeftCell="A1">
      <selection activeCell="X14" sqref="X14"/>
    </sheetView>
  </sheetViews>
  <sheetFormatPr defaultColWidth="9.140625" defaultRowHeight="12.75"/>
  <cols>
    <col min="1" max="1" width="5.7109375" style="1" customWidth="1"/>
    <col min="2" max="2" width="5.7109375" style="74" customWidth="1"/>
    <col min="3" max="3" width="39.57421875" style="75" bestFit="1" customWidth="1"/>
    <col min="4" max="4" width="6.140625" style="10" bestFit="1" customWidth="1"/>
    <col min="5" max="6" width="6.140625" style="1" customWidth="1"/>
    <col min="7" max="7" width="6.421875" style="3" customWidth="1"/>
    <col min="8" max="8" width="7.8515625" style="3" customWidth="1"/>
    <col min="9" max="9" width="6.28125" style="12" bestFit="1" customWidth="1"/>
    <col min="10" max="10" width="11.8515625" style="3" customWidth="1"/>
    <col min="11" max="11" width="7.00390625" style="2" customWidth="1"/>
    <col min="12" max="12" width="7.421875" style="2" customWidth="1"/>
    <col min="13" max="13" width="5.8515625" style="2" customWidth="1"/>
    <col min="14" max="14" width="1.7109375" style="3" customWidth="1"/>
    <col min="15" max="17" width="5.421875" style="4" customWidth="1"/>
    <col min="18" max="18" width="6.00390625" style="5" customWidth="1"/>
    <col min="19" max="19" width="5.421875" style="0" customWidth="1"/>
    <col min="20" max="20" width="6.8515625" style="6" bestFit="1" customWidth="1"/>
  </cols>
  <sheetData>
    <row r="1" spans="1:11" ht="94.5" customHeight="1">
      <c r="A1" s="1236"/>
      <c r="B1" s="1235"/>
      <c r="C1" s="1235"/>
      <c r="D1" s="1235"/>
      <c r="E1" s="1235"/>
      <c r="F1" s="1235"/>
      <c r="G1" s="1235"/>
      <c r="H1" s="1235"/>
      <c r="I1" s="1235"/>
      <c r="J1" s="1235"/>
      <c r="K1" s="1235"/>
    </row>
    <row r="2" spans="1:8" ht="18">
      <c r="A2" s="7"/>
      <c r="C2" s="9" t="s">
        <v>1</v>
      </c>
      <c r="E2" s="11"/>
      <c r="F2" s="11"/>
      <c r="G2" s="11"/>
      <c r="H2" s="11"/>
    </row>
    <row r="3" spans="1:20" ht="39" thickBot="1">
      <c r="A3" s="77" t="s">
        <v>2</v>
      </c>
      <c r="B3" s="78" t="s">
        <v>169</v>
      </c>
      <c r="C3" s="79" t="s">
        <v>4</v>
      </c>
      <c r="D3" s="609" t="s">
        <v>5</v>
      </c>
      <c r="E3" s="610" t="s">
        <v>6</v>
      </c>
      <c r="F3" s="610" t="s">
        <v>7</v>
      </c>
      <c r="G3" s="611" t="s">
        <v>8</v>
      </c>
      <c r="H3" s="243" t="s">
        <v>170</v>
      </c>
      <c r="I3" s="82" t="s">
        <v>10</v>
      </c>
      <c r="J3" s="21" t="s">
        <v>11</v>
      </c>
      <c r="L3" s="12"/>
      <c r="N3" s="2"/>
      <c r="O3" s="2"/>
      <c r="Q3" s="3"/>
      <c r="R3" s="3"/>
      <c r="S3" s="4"/>
      <c r="T3"/>
    </row>
    <row r="4" spans="1:20" ht="19.5">
      <c r="A4" s="245" t="s">
        <v>12</v>
      </c>
      <c r="B4" s="48">
        <v>4</v>
      </c>
      <c r="C4" s="612" t="s">
        <v>147</v>
      </c>
      <c r="D4" s="85">
        <v>22</v>
      </c>
      <c r="E4" s="86">
        <v>216</v>
      </c>
      <c r="F4" s="66">
        <v>231</v>
      </c>
      <c r="G4" s="48">
        <f aca="true" t="shared" si="0" ref="G4:G11">SUM(E4,F4)</f>
        <v>447</v>
      </c>
      <c r="H4" s="67">
        <f aca="true" t="shared" si="1" ref="H4:H11">COUNT(E4,F4)*B4+G4</f>
        <v>455</v>
      </c>
      <c r="I4" s="68">
        <f aca="true" t="shared" si="2" ref="I4:I11">H4-$H$4</f>
        <v>0</v>
      </c>
      <c r="J4" s="87">
        <v>62</v>
      </c>
      <c r="L4" s="31"/>
      <c r="N4" s="2"/>
      <c r="O4" s="2"/>
      <c r="Q4" s="3"/>
      <c r="R4" s="3"/>
      <c r="S4" s="4"/>
      <c r="T4"/>
    </row>
    <row r="5" spans="1:20" ht="18">
      <c r="A5" s="245" t="s">
        <v>14</v>
      </c>
      <c r="B5" s="35">
        <v>7</v>
      </c>
      <c r="C5" s="278" t="s">
        <v>116</v>
      </c>
      <c r="D5" s="37">
        <v>19</v>
      </c>
      <c r="E5" s="38">
        <v>215</v>
      </c>
      <c r="F5" s="39">
        <v>198</v>
      </c>
      <c r="G5" s="35">
        <f t="shared" si="0"/>
        <v>413</v>
      </c>
      <c r="H5" s="40">
        <f t="shared" si="1"/>
        <v>427</v>
      </c>
      <c r="I5" s="68">
        <f t="shared" si="2"/>
        <v>-28</v>
      </c>
      <c r="J5" s="87">
        <v>46</v>
      </c>
      <c r="L5" s="31"/>
      <c r="N5" s="2"/>
      <c r="O5" s="2"/>
      <c r="Q5" s="3"/>
      <c r="R5" s="3"/>
      <c r="S5" s="4"/>
      <c r="T5"/>
    </row>
    <row r="6" spans="1:20" ht="18">
      <c r="A6" s="249" t="s">
        <v>16</v>
      </c>
      <c r="B6" s="35">
        <v>15</v>
      </c>
      <c r="C6" s="278" t="s">
        <v>341</v>
      </c>
      <c r="D6" s="37">
        <v>20</v>
      </c>
      <c r="E6" s="38">
        <v>168</v>
      </c>
      <c r="F6" s="39">
        <v>208</v>
      </c>
      <c r="G6" s="35">
        <f t="shared" si="0"/>
        <v>376</v>
      </c>
      <c r="H6" s="40">
        <f t="shared" si="1"/>
        <v>406</v>
      </c>
      <c r="I6" s="68">
        <f t="shared" si="2"/>
        <v>-49</v>
      </c>
      <c r="J6" s="87">
        <v>36</v>
      </c>
      <c r="K6" s="45"/>
      <c r="L6" s="45"/>
      <c r="N6" s="2"/>
      <c r="O6" s="2"/>
      <c r="Q6" s="3"/>
      <c r="R6" s="3"/>
      <c r="S6" s="4"/>
      <c r="T6"/>
    </row>
    <row r="7" spans="1:20" ht="18">
      <c r="A7" s="245" t="s">
        <v>18</v>
      </c>
      <c r="B7" s="35">
        <v>14</v>
      </c>
      <c r="C7" s="278" t="s">
        <v>106</v>
      </c>
      <c r="D7" s="37">
        <v>15</v>
      </c>
      <c r="E7" s="38">
        <v>206</v>
      </c>
      <c r="F7" s="39">
        <v>164</v>
      </c>
      <c r="G7" s="35">
        <f t="shared" si="0"/>
        <v>370</v>
      </c>
      <c r="H7" s="40">
        <f t="shared" si="1"/>
        <v>398</v>
      </c>
      <c r="I7" s="68">
        <f t="shared" si="2"/>
        <v>-57</v>
      </c>
      <c r="J7" s="252" t="s">
        <v>135</v>
      </c>
      <c r="L7" s="31"/>
      <c r="N7" s="2"/>
      <c r="O7" s="2"/>
      <c r="Q7" s="3"/>
      <c r="R7" s="3"/>
      <c r="S7" s="4"/>
      <c r="T7"/>
    </row>
    <row r="8" spans="1:20" ht="18">
      <c r="A8" s="245" t="s">
        <v>21</v>
      </c>
      <c r="B8" s="48">
        <v>25</v>
      </c>
      <c r="C8" s="265" t="s">
        <v>192</v>
      </c>
      <c r="D8" s="46">
        <v>18</v>
      </c>
      <c r="E8" s="38">
        <v>184</v>
      </c>
      <c r="F8" s="50">
        <v>158</v>
      </c>
      <c r="G8" s="35">
        <f t="shared" si="0"/>
        <v>342</v>
      </c>
      <c r="H8" s="40">
        <f t="shared" si="1"/>
        <v>392</v>
      </c>
      <c r="I8" s="68">
        <f t="shared" si="2"/>
        <v>-63</v>
      </c>
      <c r="J8" s="252" t="s">
        <v>23</v>
      </c>
      <c r="L8" s="31"/>
      <c r="N8" s="2"/>
      <c r="O8" s="2"/>
      <c r="Q8" s="3"/>
      <c r="R8" s="3"/>
      <c r="S8" s="4"/>
      <c r="T8"/>
    </row>
    <row r="9" spans="1:20" ht="18.75" thickBot="1">
      <c r="A9" s="253" t="s">
        <v>24</v>
      </c>
      <c r="B9" s="424">
        <v>5</v>
      </c>
      <c r="C9" s="647" t="s">
        <v>26</v>
      </c>
      <c r="D9" s="614">
        <v>21</v>
      </c>
      <c r="E9" s="615">
        <v>206</v>
      </c>
      <c r="F9" s="257">
        <v>169</v>
      </c>
      <c r="G9" s="254">
        <f t="shared" si="0"/>
        <v>375</v>
      </c>
      <c r="H9" s="104">
        <f t="shared" si="1"/>
        <v>385</v>
      </c>
      <c r="I9" s="68">
        <f t="shared" si="2"/>
        <v>-70</v>
      </c>
      <c r="J9" s="260">
        <v>-0.3</v>
      </c>
      <c r="L9" s="61"/>
      <c r="N9" s="2"/>
      <c r="O9" s="2"/>
      <c r="Q9" s="3"/>
      <c r="R9" s="3"/>
      <c r="S9" s="4"/>
      <c r="T9"/>
    </row>
    <row r="10" spans="1:20" ht="18.75" thickTop="1">
      <c r="A10" s="62" t="s">
        <v>25</v>
      </c>
      <c r="B10" s="48">
        <v>1</v>
      </c>
      <c r="C10" s="278" t="s">
        <v>72</v>
      </c>
      <c r="D10" s="37">
        <v>14</v>
      </c>
      <c r="E10" s="38">
        <v>234</v>
      </c>
      <c r="F10" s="66">
        <v>144</v>
      </c>
      <c r="G10" s="48">
        <f t="shared" si="0"/>
        <v>378</v>
      </c>
      <c r="H10" s="67">
        <f t="shared" si="1"/>
        <v>380</v>
      </c>
      <c r="I10" s="68">
        <f t="shared" si="2"/>
        <v>-75</v>
      </c>
      <c r="J10" s="69"/>
      <c r="L10" s="70"/>
      <c r="N10" s="2"/>
      <c r="O10" s="2"/>
      <c r="Q10" s="3"/>
      <c r="R10" s="71"/>
      <c r="S10" s="4"/>
      <c r="T10"/>
    </row>
    <row r="11" spans="1:20" ht="18">
      <c r="A11" s="72" t="s">
        <v>27</v>
      </c>
      <c r="B11" s="35">
        <v>16</v>
      </c>
      <c r="C11" s="278" t="s">
        <v>81</v>
      </c>
      <c r="D11" s="37">
        <v>13</v>
      </c>
      <c r="E11" s="38">
        <v>185</v>
      </c>
      <c r="F11" s="39">
        <v>160</v>
      </c>
      <c r="G11" s="35">
        <f t="shared" si="0"/>
        <v>345</v>
      </c>
      <c r="H11" s="40">
        <f t="shared" si="1"/>
        <v>377</v>
      </c>
      <c r="I11" s="68">
        <f t="shared" si="2"/>
        <v>-78</v>
      </c>
      <c r="J11" s="69"/>
      <c r="L11" s="70"/>
      <c r="N11" s="2"/>
      <c r="O11" s="2"/>
      <c r="Q11" s="3"/>
      <c r="R11" s="71"/>
      <c r="S11" s="4"/>
      <c r="T11"/>
    </row>
    <row r="12" ht="63" customHeight="1">
      <c r="L12" s="76"/>
    </row>
    <row r="13" spans="1:8" ht="18">
      <c r="A13" s="7"/>
      <c r="C13" s="9" t="s">
        <v>31</v>
      </c>
      <c r="E13" s="11"/>
      <c r="F13" s="11"/>
      <c r="G13" s="11"/>
      <c r="H13" s="11"/>
    </row>
    <row r="14" spans="1:8" ht="49.5" customHeight="1" thickBot="1">
      <c r="A14" s="77" t="s">
        <v>32</v>
      </c>
      <c r="B14" s="78" t="s">
        <v>169</v>
      </c>
      <c r="C14" s="79" t="s">
        <v>4</v>
      </c>
      <c r="D14" s="77" t="s">
        <v>5</v>
      </c>
      <c r="E14" s="80" t="s">
        <v>6</v>
      </c>
      <c r="F14" s="81" t="s">
        <v>238</v>
      </c>
      <c r="G14" s="82" t="s">
        <v>10</v>
      </c>
      <c r="H14" s="83"/>
    </row>
    <row r="15" spans="1:19" ht="18">
      <c r="A15" s="84">
        <v>1</v>
      </c>
      <c r="B15" s="48">
        <v>1</v>
      </c>
      <c r="C15" s="648" t="s">
        <v>72</v>
      </c>
      <c r="D15" s="85" t="s">
        <v>193</v>
      </c>
      <c r="E15" s="86">
        <v>234</v>
      </c>
      <c r="F15" s="67">
        <f aca="true" t="shared" si="3" ref="F15:F29">B15+E15</f>
        <v>235</v>
      </c>
      <c r="G15" s="68">
        <f aca="true" t="shared" si="4" ref="G15:G29">F15-$F$20</f>
        <v>26</v>
      </c>
      <c r="I15" s="87">
        <v>1</v>
      </c>
      <c r="P15" s="88"/>
      <c r="Q15" s="89"/>
      <c r="R15" s="90"/>
      <c r="S15" s="91"/>
    </row>
    <row r="16" spans="1:19" ht="18">
      <c r="A16" s="84">
        <v>2</v>
      </c>
      <c r="B16" s="35">
        <v>7</v>
      </c>
      <c r="C16" s="248" t="s">
        <v>116</v>
      </c>
      <c r="D16" s="37" t="s">
        <v>188</v>
      </c>
      <c r="E16" s="38">
        <v>215</v>
      </c>
      <c r="F16" s="67">
        <f t="shared" si="3"/>
        <v>222</v>
      </c>
      <c r="G16" s="41">
        <f t="shared" si="4"/>
        <v>13</v>
      </c>
      <c r="I16" s="87">
        <v>2</v>
      </c>
      <c r="P16" s="88"/>
      <c r="Q16" s="89"/>
      <c r="R16" s="90"/>
      <c r="S16" s="91"/>
    </row>
    <row r="17" spans="1:19" ht="18">
      <c r="A17" s="94">
        <v>3</v>
      </c>
      <c r="B17" s="35">
        <v>14</v>
      </c>
      <c r="C17" s="649" t="s">
        <v>106</v>
      </c>
      <c r="D17" s="37" t="s">
        <v>179</v>
      </c>
      <c r="E17" s="38">
        <v>206</v>
      </c>
      <c r="F17" s="67">
        <f t="shared" si="3"/>
        <v>220</v>
      </c>
      <c r="G17" s="41">
        <f t="shared" si="4"/>
        <v>11</v>
      </c>
      <c r="H17" s="96"/>
      <c r="I17" s="87">
        <v>3</v>
      </c>
      <c r="J17" s="32"/>
      <c r="P17" s="88"/>
      <c r="Q17" s="89"/>
      <c r="R17" s="90"/>
      <c r="S17" s="91"/>
    </row>
    <row r="18" spans="1:19" ht="18">
      <c r="A18" s="84">
        <v>4</v>
      </c>
      <c r="B18" s="35">
        <v>4</v>
      </c>
      <c r="C18" s="248" t="s">
        <v>147</v>
      </c>
      <c r="D18" s="37" t="s">
        <v>190</v>
      </c>
      <c r="E18" s="38">
        <v>216</v>
      </c>
      <c r="F18" s="115">
        <f t="shared" si="3"/>
        <v>220</v>
      </c>
      <c r="G18" s="41">
        <f t="shared" si="4"/>
        <v>11</v>
      </c>
      <c r="I18" s="87">
        <v>4</v>
      </c>
      <c r="P18" s="88"/>
      <c r="Q18" s="89"/>
      <c r="R18" s="90"/>
      <c r="S18" s="91"/>
    </row>
    <row r="19" spans="1:19" ht="18">
      <c r="A19" s="84">
        <v>5</v>
      </c>
      <c r="B19" s="48">
        <v>5</v>
      </c>
      <c r="C19" s="437" t="s">
        <v>26</v>
      </c>
      <c r="D19" s="264" t="s">
        <v>183</v>
      </c>
      <c r="E19" s="233">
        <v>206</v>
      </c>
      <c r="F19" s="67">
        <f t="shared" si="3"/>
        <v>211</v>
      </c>
      <c r="G19" s="41">
        <f t="shared" si="4"/>
        <v>2</v>
      </c>
      <c r="H19" s="100" t="s">
        <v>39</v>
      </c>
      <c r="I19" s="87">
        <v>5</v>
      </c>
      <c r="P19" s="88"/>
      <c r="Q19" s="89"/>
      <c r="R19" s="90"/>
      <c r="S19" s="91"/>
    </row>
    <row r="20" spans="1:19" ht="18.75" thickBot="1">
      <c r="A20" s="101">
        <v>6</v>
      </c>
      <c r="B20" s="424">
        <v>25</v>
      </c>
      <c r="C20" s="650" t="s">
        <v>192</v>
      </c>
      <c r="D20" s="256" t="s">
        <v>184</v>
      </c>
      <c r="E20" s="103">
        <v>184</v>
      </c>
      <c r="F20" s="104">
        <f t="shared" si="3"/>
        <v>209</v>
      </c>
      <c r="G20" s="105">
        <f t="shared" si="4"/>
        <v>0</v>
      </c>
      <c r="H20" s="100" t="s">
        <v>39</v>
      </c>
      <c r="I20" s="87">
        <v>6</v>
      </c>
      <c r="P20" s="88"/>
      <c r="Q20" s="89"/>
      <c r="R20" s="90"/>
      <c r="S20" s="91"/>
    </row>
    <row r="21" spans="1:19" ht="18.75" thickTop="1">
      <c r="A21" s="106">
        <v>7</v>
      </c>
      <c r="B21" s="48">
        <v>9</v>
      </c>
      <c r="C21" s="651" t="s">
        <v>42</v>
      </c>
      <c r="D21" s="85" t="s">
        <v>194</v>
      </c>
      <c r="E21" s="86">
        <v>193</v>
      </c>
      <c r="F21" s="67">
        <f t="shared" si="3"/>
        <v>202</v>
      </c>
      <c r="G21" s="68">
        <f t="shared" si="4"/>
        <v>-7</v>
      </c>
      <c r="H21" s="96"/>
      <c r="I21" s="70"/>
      <c r="N21" s="4"/>
      <c r="P21" s="88"/>
      <c r="Q21" s="89"/>
      <c r="R21" s="90"/>
      <c r="S21" s="91"/>
    </row>
    <row r="22" spans="1:19" ht="18">
      <c r="A22" s="106">
        <v>8</v>
      </c>
      <c r="B22" s="48">
        <v>16</v>
      </c>
      <c r="C22" s="278" t="s">
        <v>81</v>
      </c>
      <c r="D22" s="37" t="s">
        <v>177</v>
      </c>
      <c r="E22" s="38">
        <v>185</v>
      </c>
      <c r="F22" s="67">
        <f t="shared" si="3"/>
        <v>201</v>
      </c>
      <c r="G22" s="41">
        <f t="shared" si="4"/>
        <v>-8</v>
      </c>
      <c r="H22" s="100" t="s">
        <v>39</v>
      </c>
      <c r="I22" s="70"/>
      <c r="P22" s="88"/>
      <c r="Q22" s="89"/>
      <c r="R22" s="90"/>
      <c r="S22" s="91"/>
    </row>
    <row r="23" spans="1:19" ht="18">
      <c r="A23" s="109">
        <v>9</v>
      </c>
      <c r="B23" s="35">
        <v>5</v>
      </c>
      <c r="C23" s="278" t="s">
        <v>30</v>
      </c>
      <c r="D23" s="37" t="s">
        <v>180</v>
      </c>
      <c r="E23" s="38">
        <v>190</v>
      </c>
      <c r="F23" s="67">
        <f t="shared" si="3"/>
        <v>195</v>
      </c>
      <c r="G23" s="41">
        <f t="shared" si="4"/>
        <v>-14</v>
      </c>
      <c r="I23" s="110"/>
      <c r="P23" s="88"/>
      <c r="Q23" s="89"/>
      <c r="R23" s="90"/>
      <c r="S23" s="91"/>
    </row>
    <row r="24" spans="1:19" ht="18">
      <c r="A24" s="106">
        <v>10</v>
      </c>
      <c r="B24" s="35">
        <v>15</v>
      </c>
      <c r="C24" s="278" t="s">
        <v>341</v>
      </c>
      <c r="D24" s="37" t="s">
        <v>178</v>
      </c>
      <c r="E24" s="38">
        <v>168</v>
      </c>
      <c r="F24" s="67">
        <f t="shared" si="3"/>
        <v>183</v>
      </c>
      <c r="G24" s="41">
        <f t="shared" si="4"/>
        <v>-26</v>
      </c>
      <c r="H24" s="100" t="s">
        <v>39</v>
      </c>
      <c r="I24" s="70"/>
      <c r="P24" s="88"/>
      <c r="Q24" s="89"/>
      <c r="R24" s="90"/>
      <c r="S24" s="91"/>
    </row>
    <row r="25" spans="1:19" ht="20.25" customHeight="1">
      <c r="A25" s="106">
        <v>11</v>
      </c>
      <c r="B25" s="48">
        <v>18</v>
      </c>
      <c r="C25" s="265" t="s">
        <v>17</v>
      </c>
      <c r="D25" s="37" t="s">
        <v>187</v>
      </c>
      <c r="E25" s="38">
        <v>160</v>
      </c>
      <c r="F25" s="67">
        <f t="shared" si="3"/>
        <v>178</v>
      </c>
      <c r="G25" s="41">
        <f t="shared" si="4"/>
        <v>-31</v>
      </c>
      <c r="H25" s="96"/>
      <c r="I25" s="70"/>
      <c r="P25" s="88"/>
      <c r="Q25" s="113"/>
      <c r="R25" s="90"/>
      <c r="S25" s="91"/>
    </row>
    <row r="26" spans="1:19" ht="20.25" customHeight="1">
      <c r="A26" s="106">
        <v>12</v>
      </c>
      <c r="B26" s="48">
        <v>25</v>
      </c>
      <c r="C26" s="652" t="s">
        <v>142</v>
      </c>
      <c r="D26" s="37" t="s">
        <v>181</v>
      </c>
      <c r="E26" s="38">
        <v>150</v>
      </c>
      <c r="F26" s="67">
        <f t="shared" si="3"/>
        <v>175</v>
      </c>
      <c r="G26" s="41">
        <f t="shared" si="4"/>
        <v>-34</v>
      </c>
      <c r="I26" s="70"/>
      <c r="P26" s="88"/>
      <c r="Q26" s="113"/>
      <c r="R26" s="90"/>
      <c r="S26" s="91"/>
    </row>
    <row r="27" spans="1:19" ht="20.25" customHeight="1">
      <c r="A27" s="106">
        <v>13</v>
      </c>
      <c r="B27" s="48">
        <v>25</v>
      </c>
      <c r="C27" s="278" t="s">
        <v>86</v>
      </c>
      <c r="D27" s="46" t="s">
        <v>195</v>
      </c>
      <c r="E27" s="38">
        <v>142</v>
      </c>
      <c r="F27" s="67">
        <f t="shared" si="3"/>
        <v>167</v>
      </c>
      <c r="G27" s="41">
        <f t="shared" si="4"/>
        <v>-42</v>
      </c>
      <c r="I27" s="70"/>
      <c r="P27" s="88"/>
      <c r="Q27" s="113"/>
      <c r="R27" s="90"/>
      <c r="S27" s="91"/>
    </row>
    <row r="28" spans="1:19" ht="20.25" customHeight="1">
      <c r="A28" s="106">
        <v>14</v>
      </c>
      <c r="B28" s="48">
        <v>24</v>
      </c>
      <c r="C28" s="278" t="s">
        <v>117</v>
      </c>
      <c r="D28" s="37" t="s">
        <v>182</v>
      </c>
      <c r="E28" s="38">
        <v>131</v>
      </c>
      <c r="F28" s="67">
        <f t="shared" si="3"/>
        <v>155</v>
      </c>
      <c r="G28" s="41">
        <f t="shared" si="4"/>
        <v>-54</v>
      </c>
      <c r="I28" s="70"/>
      <c r="P28" s="88"/>
      <c r="Q28" s="113"/>
      <c r="R28" s="90"/>
      <c r="S28" s="91"/>
    </row>
    <row r="29" spans="1:19" ht="20.25" customHeight="1">
      <c r="A29" s="106">
        <v>15</v>
      </c>
      <c r="B29" s="48">
        <v>8</v>
      </c>
      <c r="C29" s="278" t="s">
        <v>70</v>
      </c>
      <c r="D29" s="37" t="s">
        <v>189</v>
      </c>
      <c r="E29" s="38">
        <v>133</v>
      </c>
      <c r="F29" s="67">
        <f t="shared" si="3"/>
        <v>141</v>
      </c>
      <c r="G29" s="41">
        <f t="shared" si="4"/>
        <v>-68</v>
      </c>
      <c r="I29" s="70"/>
      <c r="P29" s="88"/>
      <c r="Q29" s="113"/>
      <c r="R29" s="90"/>
      <c r="S29" s="91"/>
    </row>
    <row r="30" spans="1:19" ht="130.5" customHeight="1">
      <c r="A30" s="116"/>
      <c r="B30" s="117"/>
      <c r="C30" s="118"/>
      <c r="D30" s="119"/>
      <c r="E30" s="120"/>
      <c r="F30" s="116"/>
      <c r="G30" s="96"/>
      <c r="H30" s="96"/>
      <c r="I30" s="70"/>
      <c r="P30" s="88"/>
      <c r="Q30" s="113"/>
      <c r="R30" s="90"/>
      <c r="S30" s="91"/>
    </row>
    <row r="31" spans="1:13" ht="20.25">
      <c r="A31" s="7" t="s">
        <v>56</v>
      </c>
      <c r="E31" s="121"/>
      <c r="M31" s="122">
        <f>MAX(E33:H48)</f>
        <v>246</v>
      </c>
    </row>
    <row r="32" spans="1:20" s="133" customFormat="1" ht="66" customHeight="1" thickBot="1">
      <c r="A32" s="77" t="s">
        <v>57</v>
      </c>
      <c r="B32" s="78" t="s">
        <v>169</v>
      </c>
      <c r="C32" s="79" t="s">
        <v>4</v>
      </c>
      <c r="D32" s="77" t="s">
        <v>5</v>
      </c>
      <c r="E32" s="123">
        <v>1</v>
      </c>
      <c r="F32" s="123">
        <v>2</v>
      </c>
      <c r="G32" s="123">
        <v>3</v>
      </c>
      <c r="H32" s="123">
        <v>4</v>
      </c>
      <c r="I32" s="124" t="s">
        <v>8</v>
      </c>
      <c r="J32" s="81" t="s">
        <v>186</v>
      </c>
      <c r="K32" s="125" t="s">
        <v>10</v>
      </c>
      <c r="L32" s="126" t="s">
        <v>59</v>
      </c>
      <c r="M32" s="79" t="s">
        <v>60</v>
      </c>
      <c r="N32" s="127"/>
      <c r="O32" s="128" t="s">
        <v>61</v>
      </c>
      <c r="P32" s="129" t="s">
        <v>62</v>
      </c>
      <c r="Q32" s="130" t="s">
        <v>63</v>
      </c>
      <c r="R32" s="130" t="s">
        <v>64</v>
      </c>
      <c r="S32" s="131" t="s">
        <v>65</v>
      </c>
      <c r="T32" s="132" t="s">
        <v>66</v>
      </c>
    </row>
    <row r="33" spans="1:20" s="133" customFormat="1" ht="20.25" customHeight="1">
      <c r="A33" s="134">
        <v>1</v>
      </c>
      <c r="B33" s="48">
        <v>15</v>
      </c>
      <c r="C33" s="598" t="s">
        <v>341</v>
      </c>
      <c r="D33" s="135" t="s">
        <v>196</v>
      </c>
      <c r="E33" s="136">
        <v>205</v>
      </c>
      <c r="F33" s="139">
        <v>246</v>
      </c>
      <c r="G33" s="139">
        <v>214</v>
      </c>
      <c r="H33" s="139">
        <v>193</v>
      </c>
      <c r="I33" s="140">
        <f aca="true" t="shared" si="5" ref="I33:I68">SUM(E33:H33)</f>
        <v>858</v>
      </c>
      <c r="J33" s="141">
        <f aca="true" t="shared" si="6" ref="J33:J68">COUNT(E33:H33)*B33+I33</f>
        <v>918</v>
      </c>
      <c r="K33" s="142">
        <f aca="true" t="shared" si="7" ref="K33:K68">J33-$J$42</f>
        <v>223</v>
      </c>
      <c r="L33" s="143">
        <f aca="true" t="shared" si="8" ref="L33:L68">MIN(E33:H33)</f>
        <v>193</v>
      </c>
      <c r="M33" s="144">
        <f aca="true" t="shared" si="9" ref="M33:M68">MAX(E33:H33)</f>
        <v>246</v>
      </c>
      <c r="N33" s="145"/>
      <c r="O33" s="146"/>
      <c r="P33" s="147"/>
      <c r="Q33" s="148"/>
      <c r="R33" s="66">
        <f aca="true" t="shared" si="10" ref="R33:R68">Q33+P33+B33</f>
        <v>15</v>
      </c>
      <c r="S33" s="149"/>
      <c r="T33" s="150">
        <f aca="true" t="shared" si="11" ref="T33:T68">IF(I33,AVERAGE(E33:H33),0)</f>
        <v>214.5</v>
      </c>
    </row>
    <row r="34" spans="1:20" s="133" customFormat="1" ht="20.25" customHeight="1" thickBot="1">
      <c r="A34" s="616">
        <v>2</v>
      </c>
      <c r="B34" s="653">
        <v>25</v>
      </c>
      <c r="C34" s="617" t="s">
        <v>192</v>
      </c>
      <c r="D34" s="618" t="s">
        <v>175</v>
      </c>
      <c r="E34" s="619">
        <v>180</v>
      </c>
      <c r="F34" s="620">
        <v>180</v>
      </c>
      <c r="G34" s="620">
        <v>212</v>
      </c>
      <c r="H34" s="620">
        <v>178</v>
      </c>
      <c r="I34" s="622">
        <f t="shared" si="5"/>
        <v>750</v>
      </c>
      <c r="J34" s="623">
        <f t="shared" si="6"/>
        <v>850</v>
      </c>
      <c r="K34" s="159">
        <f t="shared" si="7"/>
        <v>155</v>
      </c>
      <c r="L34" s="143">
        <f t="shared" si="8"/>
        <v>178</v>
      </c>
      <c r="M34" s="144">
        <f t="shared" si="9"/>
        <v>212</v>
      </c>
      <c r="N34" s="145"/>
      <c r="O34" s="146"/>
      <c r="P34" s="147"/>
      <c r="Q34" s="148"/>
      <c r="R34" s="66">
        <f t="shared" si="10"/>
        <v>25</v>
      </c>
      <c r="S34" s="149"/>
      <c r="T34" s="160">
        <f t="shared" si="11"/>
        <v>187.5</v>
      </c>
    </row>
    <row r="35" spans="1:20" s="133" customFormat="1" ht="20.25" customHeight="1">
      <c r="A35" s="161">
        <v>3</v>
      </c>
      <c r="B35" s="48">
        <v>5</v>
      </c>
      <c r="C35" s="598" t="s">
        <v>26</v>
      </c>
      <c r="D35" s="135" t="s">
        <v>183</v>
      </c>
      <c r="E35" s="654">
        <v>210</v>
      </c>
      <c r="F35" s="163">
        <v>232</v>
      </c>
      <c r="G35" s="139">
        <v>204</v>
      </c>
      <c r="H35" s="139">
        <v>181</v>
      </c>
      <c r="I35" s="140">
        <f t="shared" si="5"/>
        <v>827</v>
      </c>
      <c r="J35" s="141">
        <f t="shared" si="6"/>
        <v>847</v>
      </c>
      <c r="K35" s="159">
        <f t="shared" si="7"/>
        <v>152</v>
      </c>
      <c r="L35" s="143">
        <f t="shared" si="8"/>
        <v>181</v>
      </c>
      <c r="M35" s="144">
        <f t="shared" si="9"/>
        <v>232</v>
      </c>
      <c r="N35" s="145"/>
      <c r="O35" s="163">
        <v>232</v>
      </c>
      <c r="P35" s="147"/>
      <c r="Q35" s="148"/>
      <c r="R35" s="66">
        <f t="shared" si="10"/>
        <v>5</v>
      </c>
      <c r="S35" s="149" t="s">
        <v>181</v>
      </c>
      <c r="T35" s="160">
        <f t="shared" si="11"/>
        <v>206.75</v>
      </c>
    </row>
    <row r="36" spans="1:20" s="133" customFormat="1" ht="20.25" customHeight="1" thickBot="1">
      <c r="A36" s="655">
        <v>4</v>
      </c>
      <c r="B36" s="624">
        <v>16</v>
      </c>
      <c r="C36" s="617" t="s">
        <v>81</v>
      </c>
      <c r="D36" s="625" t="s">
        <v>185</v>
      </c>
      <c r="E36" s="656">
        <v>183</v>
      </c>
      <c r="F36" s="627">
        <v>184</v>
      </c>
      <c r="G36" s="627">
        <v>177</v>
      </c>
      <c r="H36" s="657">
        <v>231</v>
      </c>
      <c r="I36" s="628">
        <f t="shared" si="5"/>
        <v>775</v>
      </c>
      <c r="J36" s="629">
        <f t="shared" si="6"/>
        <v>839</v>
      </c>
      <c r="K36" s="630">
        <f t="shared" si="7"/>
        <v>144</v>
      </c>
      <c r="L36" s="631">
        <f t="shared" si="8"/>
        <v>177</v>
      </c>
      <c r="M36" s="632">
        <f t="shared" si="9"/>
        <v>231</v>
      </c>
      <c r="N36" s="633"/>
      <c r="O36" s="634"/>
      <c r="P36" s="657">
        <v>231</v>
      </c>
      <c r="Q36" s="148"/>
      <c r="R36" s="66">
        <f t="shared" si="10"/>
        <v>247</v>
      </c>
      <c r="S36" s="149" t="s">
        <v>177</v>
      </c>
      <c r="T36" s="160">
        <f t="shared" si="11"/>
        <v>193.75</v>
      </c>
    </row>
    <row r="37" spans="1:20" s="180" customFormat="1" ht="20.25" customHeight="1">
      <c r="A37" s="179">
        <v>5</v>
      </c>
      <c r="B37" s="48">
        <v>22</v>
      </c>
      <c r="C37" s="265" t="s">
        <v>197</v>
      </c>
      <c r="D37" s="135" t="s">
        <v>180</v>
      </c>
      <c r="E37" s="136">
        <v>156</v>
      </c>
      <c r="F37" s="139">
        <v>171</v>
      </c>
      <c r="G37" s="201">
        <v>168</v>
      </c>
      <c r="H37" s="139">
        <v>188</v>
      </c>
      <c r="I37" s="140">
        <f t="shared" si="5"/>
        <v>683</v>
      </c>
      <c r="J37" s="141">
        <f t="shared" si="6"/>
        <v>771</v>
      </c>
      <c r="K37" s="142">
        <f t="shared" si="7"/>
        <v>76</v>
      </c>
      <c r="L37" s="143">
        <f t="shared" si="8"/>
        <v>156</v>
      </c>
      <c r="M37" s="144">
        <f t="shared" si="9"/>
        <v>188</v>
      </c>
      <c r="N37" s="145"/>
      <c r="O37" s="146"/>
      <c r="P37" s="201">
        <v>168</v>
      </c>
      <c r="Q37" s="148"/>
      <c r="R37" s="66">
        <f t="shared" si="10"/>
        <v>190</v>
      </c>
      <c r="S37" s="149" t="s">
        <v>189</v>
      </c>
      <c r="T37" s="160">
        <f t="shared" si="11"/>
        <v>170.75</v>
      </c>
    </row>
    <row r="38" spans="1:20" s="180" customFormat="1" ht="20.25" customHeight="1">
      <c r="A38" s="181">
        <v>6</v>
      </c>
      <c r="B38" s="48">
        <v>15</v>
      </c>
      <c r="C38" s="278" t="s">
        <v>77</v>
      </c>
      <c r="D38" s="135" t="s">
        <v>198</v>
      </c>
      <c r="E38" s="136">
        <v>222</v>
      </c>
      <c r="F38" s="139">
        <v>155</v>
      </c>
      <c r="G38" s="139">
        <v>157</v>
      </c>
      <c r="H38" s="139">
        <v>153</v>
      </c>
      <c r="I38" s="140">
        <f t="shared" si="5"/>
        <v>687</v>
      </c>
      <c r="J38" s="141">
        <f t="shared" si="6"/>
        <v>747</v>
      </c>
      <c r="K38" s="159">
        <f t="shared" si="7"/>
        <v>52</v>
      </c>
      <c r="L38" s="143">
        <f t="shared" si="8"/>
        <v>153</v>
      </c>
      <c r="M38" s="144">
        <f t="shared" si="9"/>
        <v>222</v>
      </c>
      <c r="N38" s="145"/>
      <c r="O38" s="146"/>
      <c r="P38" s="147"/>
      <c r="Q38" s="148"/>
      <c r="R38" s="66">
        <f t="shared" si="10"/>
        <v>15</v>
      </c>
      <c r="S38" s="149"/>
      <c r="T38" s="160">
        <f t="shared" si="11"/>
        <v>171.75</v>
      </c>
    </row>
    <row r="39" spans="1:20" s="133" customFormat="1" ht="20.25" customHeight="1">
      <c r="A39" s="181">
        <v>7</v>
      </c>
      <c r="B39" s="48">
        <v>25</v>
      </c>
      <c r="C39" s="248" t="s">
        <v>86</v>
      </c>
      <c r="D39" s="135" t="s">
        <v>199</v>
      </c>
      <c r="E39" s="163">
        <v>168</v>
      </c>
      <c r="F39" s="139">
        <v>153</v>
      </c>
      <c r="G39" s="139">
        <v>200</v>
      </c>
      <c r="H39" s="139">
        <v>179</v>
      </c>
      <c r="I39" s="140">
        <f t="shared" si="5"/>
        <v>700</v>
      </c>
      <c r="J39" s="141">
        <f t="shared" si="6"/>
        <v>800</v>
      </c>
      <c r="K39" s="159">
        <f t="shared" si="7"/>
        <v>105</v>
      </c>
      <c r="L39" s="143">
        <f t="shared" si="8"/>
        <v>153</v>
      </c>
      <c r="M39" s="144">
        <f t="shared" si="9"/>
        <v>200</v>
      </c>
      <c r="N39" s="145"/>
      <c r="O39" s="163">
        <v>168</v>
      </c>
      <c r="P39" s="147"/>
      <c r="Q39" s="148"/>
      <c r="R39" s="66">
        <f t="shared" si="10"/>
        <v>25</v>
      </c>
      <c r="S39" s="149" t="s">
        <v>200</v>
      </c>
      <c r="T39" s="160">
        <f t="shared" si="11"/>
        <v>175</v>
      </c>
    </row>
    <row r="40" spans="1:20" s="133" customFormat="1" ht="20.25" customHeight="1">
      <c r="A40" s="181">
        <v>8</v>
      </c>
      <c r="B40" s="48">
        <v>1</v>
      </c>
      <c r="C40" s="649" t="s">
        <v>72</v>
      </c>
      <c r="D40" s="135" t="s">
        <v>174</v>
      </c>
      <c r="E40" s="136">
        <v>160</v>
      </c>
      <c r="F40" s="139">
        <v>164</v>
      </c>
      <c r="G40" s="139">
        <v>151</v>
      </c>
      <c r="H40" s="139">
        <v>172</v>
      </c>
      <c r="I40" s="140">
        <f t="shared" si="5"/>
        <v>647</v>
      </c>
      <c r="J40" s="141">
        <f t="shared" si="6"/>
        <v>651</v>
      </c>
      <c r="K40" s="159">
        <f t="shared" si="7"/>
        <v>-44</v>
      </c>
      <c r="L40" s="143">
        <f t="shared" si="8"/>
        <v>151</v>
      </c>
      <c r="M40" s="144">
        <f t="shared" si="9"/>
        <v>172</v>
      </c>
      <c r="N40" s="145"/>
      <c r="O40" s="146"/>
      <c r="P40" s="147"/>
      <c r="Q40" s="645">
        <v>233</v>
      </c>
      <c r="R40" s="658">
        <f t="shared" si="10"/>
        <v>234</v>
      </c>
      <c r="S40" s="149" t="s">
        <v>201</v>
      </c>
      <c r="T40" s="160">
        <f t="shared" si="11"/>
        <v>161.75</v>
      </c>
    </row>
    <row r="41" spans="1:20" s="133" customFormat="1" ht="20.25" customHeight="1">
      <c r="A41" s="182">
        <v>9</v>
      </c>
      <c r="B41" s="48">
        <v>18</v>
      </c>
      <c r="C41" s="248" t="s">
        <v>17</v>
      </c>
      <c r="D41" s="135" t="s">
        <v>179</v>
      </c>
      <c r="E41" s="163">
        <v>194</v>
      </c>
      <c r="F41" s="139">
        <v>161</v>
      </c>
      <c r="G41" s="139">
        <v>210</v>
      </c>
      <c r="H41" s="139">
        <v>175</v>
      </c>
      <c r="I41" s="140">
        <f t="shared" si="5"/>
        <v>740</v>
      </c>
      <c r="J41" s="141">
        <f t="shared" si="6"/>
        <v>812</v>
      </c>
      <c r="K41" s="159">
        <f t="shared" si="7"/>
        <v>117</v>
      </c>
      <c r="L41" s="143">
        <f t="shared" si="8"/>
        <v>161</v>
      </c>
      <c r="M41" s="144">
        <f t="shared" si="9"/>
        <v>210</v>
      </c>
      <c r="N41" s="145"/>
      <c r="O41" s="163">
        <v>194</v>
      </c>
      <c r="P41" s="147"/>
      <c r="Q41" s="148"/>
      <c r="R41" s="66">
        <f t="shared" si="10"/>
        <v>18</v>
      </c>
      <c r="S41" s="149" t="s">
        <v>199</v>
      </c>
      <c r="T41" s="160">
        <f t="shared" si="11"/>
        <v>185</v>
      </c>
    </row>
    <row r="42" spans="1:20" s="133" customFormat="1" ht="20.25" customHeight="1" thickBot="1">
      <c r="A42" s="659">
        <v>10</v>
      </c>
      <c r="B42" s="165">
        <v>14</v>
      </c>
      <c r="C42" s="660" t="s">
        <v>106</v>
      </c>
      <c r="D42" s="166" t="s">
        <v>189</v>
      </c>
      <c r="E42" s="640">
        <v>161</v>
      </c>
      <c r="F42" s="168">
        <v>155</v>
      </c>
      <c r="G42" s="168">
        <v>165</v>
      </c>
      <c r="H42" s="168">
        <v>158</v>
      </c>
      <c r="I42" s="171">
        <f t="shared" si="5"/>
        <v>639</v>
      </c>
      <c r="J42" s="172">
        <f t="shared" si="6"/>
        <v>695</v>
      </c>
      <c r="K42" s="173">
        <f t="shared" si="7"/>
        <v>0</v>
      </c>
      <c r="L42" s="174">
        <f t="shared" si="8"/>
        <v>155</v>
      </c>
      <c r="M42" s="175">
        <f t="shared" si="9"/>
        <v>165</v>
      </c>
      <c r="N42" s="176"/>
      <c r="O42" s="641"/>
      <c r="P42" s="177"/>
      <c r="Q42" s="661">
        <v>244</v>
      </c>
      <c r="R42" s="662">
        <f t="shared" si="10"/>
        <v>258</v>
      </c>
      <c r="S42" s="643" t="s">
        <v>179</v>
      </c>
      <c r="T42" s="644">
        <f t="shared" si="11"/>
        <v>159.75</v>
      </c>
    </row>
    <row r="43" spans="1:20" s="133" customFormat="1" ht="20.25" customHeight="1">
      <c r="A43" s="205">
        <v>11</v>
      </c>
      <c r="B43" s="48">
        <v>14</v>
      </c>
      <c r="C43" s="265" t="s">
        <v>343</v>
      </c>
      <c r="D43" s="135" t="s">
        <v>202</v>
      </c>
      <c r="E43" s="136">
        <v>170</v>
      </c>
      <c r="F43" s="139">
        <v>151</v>
      </c>
      <c r="G43" s="139">
        <v>158</v>
      </c>
      <c r="H43" s="139">
        <v>141</v>
      </c>
      <c r="I43" s="140">
        <f t="shared" si="5"/>
        <v>620</v>
      </c>
      <c r="J43" s="141">
        <f t="shared" si="6"/>
        <v>676</v>
      </c>
      <c r="K43" s="142">
        <f t="shared" si="7"/>
        <v>-19</v>
      </c>
      <c r="L43" s="143">
        <f t="shared" si="8"/>
        <v>141</v>
      </c>
      <c r="M43" s="144">
        <f t="shared" si="9"/>
        <v>170</v>
      </c>
      <c r="N43" s="145"/>
      <c r="O43" s="146"/>
      <c r="P43" s="147"/>
      <c r="Q43" s="645">
        <v>171</v>
      </c>
      <c r="R43" s="66">
        <f t="shared" si="10"/>
        <v>185</v>
      </c>
      <c r="S43" s="149" t="s">
        <v>203</v>
      </c>
      <c r="T43" s="150">
        <f t="shared" si="11"/>
        <v>155</v>
      </c>
    </row>
    <row r="44" spans="1:20" s="133" customFormat="1" ht="20.25" customHeight="1">
      <c r="A44" s="109">
        <v>12</v>
      </c>
      <c r="B44" s="48">
        <v>17</v>
      </c>
      <c r="C44" s="278" t="s">
        <v>342</v>
      </c>
      <c r="D44" s="135" t="s">
        <v>204</v>
      </c>
      <c r="E44" s="136">
        <v>138</v>
      </c>
      <c r="F44" s="139">
        <v>118</v>
      </c>
      <c r="G44" s="139">
        <v>141</v>
      </c>
      <c r="H44" s="139">
        <v>126</v>
      </c>
      <c r="I44" s="140">
        <f t="shared" si="5"/>
        <v>523</v>
      </c>
      <c r="J44" s="141">
        <f t="shared" si="6"/>
        <v>591</v>
      </c>
      <c r="K44" s="159">
        <f t="shared" si="7"/>
        <v>-104</v>
      </c>
      <c r="L44" s="143">
        <f t="shared" si="8"/>
        <v>118</v>
      </c>
      <c r="M44" s="144">
        <f t="shared" si="9"/>
        <v>141</v>
      </c>
      <c r="N44" s="145"/>
      <c r="O44" s="146"/>
      <c r="P44" s="147"/>
      <c r="Q44" s="148"/>
      <c r="R44" s="66">
        <f t="shared" si="10"/>
        <v>17</v>
      </c>
      <c r="S44" s="149"/>
      <c r="T44" s="160">
        <f t="shared" si="11"/>
        <v>130.75</v>
      </c>
    </row>
    <row r="45" spans="1:20" s="133" customFormat="1" ht="20.25" customHeight="1">
      <c r="A45" s="109">
        <v>13</v>
      </c>
      <c r="B45" s="48">
        <v>14</v>
      </c>
      <c r="C45" s="278" t="s">
        <v>28</v>
      </c>
      <c r="D45" s="135" t="s">
        <v>205</v>
      </c>
      <c r="E45" s="136">
        <v>151</v>
      </c>
      <c r="F45" s="139">
        <v>181</v>
      </c>
      <c r="G45" s="139">
        <v>171</v>
      </c>
      <c r="H45" s="139">
        <v>177</v>
      </c>
      <c r="I45" s="140">
        <f t="shared" si="5"/>
        <v>680</v>
      </c>
      <c r="J45" s="141">
        <f t="shared" si="6"/>
        <v>736</v>
      </c>
      <c r="K45" s="159">
        <f t="shared" si="7"/>
        <v>41</v>
      </c>
      <c r="L45" s="143">
        <f t="shared" si="8"/>
        <v>151</v>
      </c>
      <c r="M45" s="144">
        <f t="shared" si="9"/>
        <v>181</v>
      </c>
      <c r="N45" s="145"/>
      <c r="O45" s="146"/>
      <c r="P45" s="147"/>
      <c r="Q45" s="148"/>
      <c r="R45" s="66">
        <f t="shared" si="10"/>
        <v>14</v>
      </c>
      <c r="S45" s="149"/>
      <c r="T45" s="160">
        <f t="shared" si="11"/>
        <v>170</v>
      </c>
    </row>
    <row r="46" spans="1:20" s="133" customFormat="1" ht="20.25" customHeight="1">
      <c r="A46" s="205">
        <v>14</v>
      </c>
      <c r="B46" s="48">
        <v>25</v>
      </c>
      <c r="C46" s="649" t="s">
        <v>142</v>
      </c>
      <c r="D46" s="135" t="s">
        <v>188</v>
      </c>
      <c r="E46" s="136">
        <v>179</v>
      </c>
      <c r="F46" s="139">
        <v>152</v>
      </c>
      <c r="G46" s="139">
        <v>131</v>
      </c>
      <c r="H46" s="139">
        <v>144</v>
      </c>
      <c r="I46" s="140">
        <f t="shared" si="5"/>
        <v>606</v>
      </c>
      <c r="J46" s="141">
        <f t="shared" si="6"/>
        <v>706</v>
      </c>
      <c r="K46" s="159">
        <f t="shared" si="7"/>
        <v>11</v>
      </c>
      <c r="L46" s="143">
        <f t="shared" si="8"/>
        <v>131</v>
      </c>
      <c r="M46" s="144">
        <f t="shared" si="9"/>
        <v>179</v>
      </c>
      <c r="N46" s="145"/>
      <c r="O46" s="146"/>
      <c r="P46" s="147"/>
      <c r="Q46" s="645">
        <v>179</v>
      </c>
      <c r="R46" s="658">
        <f t="shared" si="10"/>
        <v>204</v>
      </c>
      <c r="S46" s="149" t="s">
        <v>188</v>
      </c>
      <c r="T46" s="160">
        <f t="shared" si="11"/>
        <v>151.5</v>
      </c>
    </row>
    <row r="47" spans="1:20" s="133" customFormat="1" ht="20.25" customHeight="1">
      <c r="A47" s="109">
        <v>15</v>
      </c>
      <c r="B47" s="48">
        <v>23</v>
      </c>
      <c r="C47" s="278" t="s">
        <v>144</v>
      </c>
      <c r="D47" s="135" t="s">
        <v>193</v>
      </c>
      <c r="E47" s="136">
        <v>147</v>
      </c>
      <c r="F47" s="139">
        <v>175</v>
      </c>
      <c r="G47" s="139">
        <v>139</v>
      </c>
      <c r="H47" s="139">
        <v>147</v>
      </c>
      <c r="I47" s="140">
        <f t="shared" si="5"/>
        <v>608</v>
      </c>
      <c r="J47" s="141">
        <f t="shared" si="6"/>
        <v>700</v>
      </c>
      <c r="K47" s="159">
        <f t="shared" si="7"/>
        <v>5</v>
      </c>
      <c r="L47" s="143">
        <f t="shared" si="8"/>
        <v>139</v>
      </c>
      <c r="M47" s="144">
        <f t="shared" si="9"/>
        <v>175</v>
      </c>
      <c r="N47" s="145"/>
      <c r="O47" s="146"/>
      <c r="P47" s="147"/>
      <c r="Q47" s="645">
        <v>136</v>
      </c>
      <c r="R47" s="66">
        <f t="shared" si="10"/>
        <v>159</v>
      </c>
      <c r="S47" s="149" t="s">
        <v>178</v>
      </c>
      <c r="T47" s="160">
        <f t="shared" si="11"/>
        <v>152</v>
      </c>
    </row>
    <row r="48" spans="1:20" s="206" customFormat="1" ht="20.25" customHeight="1">
      <c r="A48" s="109">
        <v>16</v>
      </c>
      <c r="B48" s="48">
        <v>5</v>
      </c>
      <c r="C48" s="248" t="s">
        <v>30</v>
      </c>
      <c r="D48" s="135" t="s">
        <v>190</v>
      </c>
      <c r="E48" s="654">
        <v>210</v>
      </c>
      <c r="F48" s="139">
        <v>180</v>
      </c>
      <c r="G48" s="163">
        <v>204</v>
      </c>
      <c r="H48" s="139">
        <v>213</v>
      </c>
      <c r="I48" s="140">
        <f t="shared" si="5"/>
        <v>807</v>
      </c>
      <c r="J48" s="141">
        <f t="shared" si="6"/>
        <v>827</v>
      </c>
      <c r="K48" s="159">
        <f t="shared" si="7"/>
        <v>132</v>
      </c>
      <c r="L48" s="143">
        <f t="shared" si="8"/>
        <v>180</v>
      </c>
      <c r="M48" s="144">
        <f t="shared" si="9"/>
        <v>213</v>
      </c>
      <c r="N48" s="145"/>
      <c r="O48" s="163">
        <v>204</v>
      </c>
      <c r="P48" s="147"/>
      <c r="Q48" s="148"/>
      <c r="R48" s="66">
        <f t="shared" si="10"/>
        <v>5</v>
      </c>
      <c r="S48" s="149" t="s">
        <v>183</v>
      </c>
      <c r="T48" s="160">
        <f t="shared" si="11"/>
        <v>201.75</v>
      </c>
    </row>
    <row r="49" spans="1:20" s="206" customFormat="1" ht="20.25" customHeight="1">
      <c r="A49" s="205">
        <v>17</v>
      </c>
      <c r="B49" s="48">
        <v>30</v>
      </c>
      <c r="C49" s="278" t="s">
        <v>206</v>
      </c>
      <c r="D49" s="135" t="s">
        <v>200</v>
      </c>
      <c r="E49" s="654">
        <v>169</v>
      </c>
      <c r="F49" s="139">
        <v>148</v>
      </c>
      <c r="G49" s="139">
        <v>122</v>
      </c>
      <c r="H49" s="139">
        <v>119</v>
      </c>
      <c r="I49" s="140">
        <f t="shared" si="5"/>
        <v>558</v>
      </c>
      <c r="J49" s="141">
        <f t="shared" si="6"/>
        <v>678</v>
      </c>
      <c r="K49" s="159">
        <f t="shared" si="7"/>
        <v>-17</v>
      </c>
      <c r="L49" s="143">
        <f t="shared" si="8"/>
        <v>119</v>
      </c>
      <c r="M49" s="144">
        <f t="shared" si="9"/>
        <v>169</v>
      </c>
      <c r="N49" s="145"/>
      <c r="O49" s="146"/>
      <c r="P49" s="147"/>
      <c r="Q49" s="645">
        <v>115</v>
      </c>
      <c r="R49" s="66">
        <f t="shared" si="10"/>
        <v>145</v>
      </c>
      <c r="S49" s="149" t="s">
        <v>207</v>
      </c>
      <c r="T49" s="160">
        <f t="shared" si="11"/>
        <v>139.5</v>
      </c>
    </row>
    <row r="50" spans="1:20" s="206" customFormat="1" ht="20.25" customHeight="1">
      <c r="A50" s="109">
        <v>18</v>
      </c>
      <c r="B50" s="48">
        <v>19</v>
      </c>
      <c r="C50" s="278" t="s">
        <v>54</v>
      </c>
      <c r="D50" s="135" t="s">
        <v>208</v>
      </c>
      <c r="E50" s="654">
        <v>182</v>
      </c>
      <c r="F50" s="163">
        <v>158</v>
      </c>
      <c r="G50" s="139">
        <v>177</v>
      </c>
      <c r="H50" s="139">
        <v>187</v>
      </c>
      <c r="I50" s="140">
        <f t="shared" si="5"/>
        <v>704</v>
      </c>
      <c r="J50" s="141">
        <f t="shared" si="6"/>
        <v>780</v>
      </c>
      <c r="K50" s="159">
        <f t="shared" si="7"/>
        <v>85</v>
      </c>
      <c r="L50" s="143">
        <f t="shared" si="8"/>
        <v>158</v>
      </c>
      <c r="M50" s="144">
        <f t="shared" si="9"/>
        <v>187</v>
      </c>
      <c r="N50" s="145"/>
      <c r="O50" s="163">
        <v>158</v>
      </c>
      <c r="P50" s="147"/>
      <c r="Q50" s="148"/>
      <c r="R50" s="66">
        <f t="shared" si="10"/>
        <v>19</v>
      </c>
      <c r="S50" s="149" t="s">
        <v>187</v>
      </c>
      <c r="T50" s="160">
        <f t="shared" si="11"/>
        <v>176</v>
      </c>
    </row>
    <row r="51" spans="1:20" s="206" customFormat="1" ht="20.25" customHeight="1">
      <c r="A51" s="109">
        <v>19</v>
      </c>
      <c r="B51" s="48">
        <v>30</v>
      </c>
      <c r="C51" s="278" t="s">
        <v>191</v>
      </c>
      <c r="D51" s="135" t="s">
        <v>195</v>
      </c>
      <c r="E51" s="136">
        <v>158</v>
      </c>
      <c r="F51" s="139">
        <v>133</v>
      </c>
      <c r="G51" s="139">
        <v>152</v>
      </c>
      <c r="H51" s="139">
        <v>137</v>
      </c>
      <c r="I51" s="140">
        <f t="shared" si="5"/>
        <v>580</v>
      </c>
      <c r="J51" s="141">
        <f t="shared" si="6"/>
        <v>700</v>
      </c>
      <c r="K51" s="159">
        <f t="shared" si="7"/>
        <v>5</v>
      </c>
      <c r="L51" s="143">
        <f t="shared" si="8"/>
        <v>133</v>
      </c>
      <c r="M51" s="144">
        <f t="shared" si="9"/>
        <v>158</v>
      </c>
      <c r="N51" s="145"/>
      <c r="O51" s="146"/>
      <c r="P51" s="147"/>
      <c r="Q51" s="148"/>
      <c r="R51" s="66">
        <f t="shared" si="10"/>
        <v>30</v>
      </c>
      <c r="S51" s="149"/>
      <c r="T51" s="160">
        <f t="shared" si="11"/>
        <v>145</v>
      </c>
    </row>
    <row r="52" spans="1:20" s="206" customFormat="1" ht="20.25" customHeight="1">
      <c r="A52" s="205">
        <v>20</v>
      </c>
      <c r="B52" s="48">
        <v>21</v>
      </c>
      <c r="C52" s="278" t="s">
        <v>209</v>
      </c>
      <c r="D52" s="135" t="s">
        <v>210</v>
      </c>
      <c r="E52" s="136">
        <v>132</v>
      </c>
      <c r="F52" s="139">
        <v>138</v>
      </c>
      <c r="G52" s="139">
        <v>137</v>
      </c>
      <c r="H52" s="139">
        <v>137</v>
      </c>
      <c r="I52" s="140">
        <f t="shared" si="5"/>
        <v>544</v>
      </c>
      <c r="J52" s="141">
        <f t="shared" si="6"/>
        <v>628</v>
      </c>
      <c r="K52" s="159">
        <f t="shared" si="7"/>
        <v>-67</v>
      </c>
      <c r="L52" s="143">
        <f t="shared" si="8"/>
        <v>132</v>
      </c>
      <c r="M52" s="144">
        <f t="shared" si="9"/>
        <v>138</v>
      </c>
      <c r="N52" s="145"/>
      <c r="O52" s="146"/>
      <c r="P52" s="147"/>
      <c r="Q52" s="645">
        <v>168</v>
      </c>
      <c r="R52" s="66">
        <f t="shared" si="10"/>
        <v>189</v>
      </c>
      <c r="S52" s="149" t="s">
        <v>202</v>
      </c>
      <c r="T52" s="160">
        <f t="shared" si="11"/>
        <v>136</v>
      </c>
    </row>
    <row r="53" spans="1:20" s="206" customFormat="1" ht="20.25" customHeight="1">
      <c r="A53" s="109">
        <v>21</v>
      </c>
      <c r="B53" s="48">
        <v>9</v>
      </c>
      <c r="C53" s="649" t="s">
        <v>42</v>
      </c>
      <c r="D53" s="135" t="s">
        <v>211</v>
      </c>
      <c r="E53" s="136">
        <v>161</v>
      </c>
      <c r="F53" s="139">
        <v>181</v>
      </c>
      <c r="G53" s="139">
        <v>189</v>
      </c>
      <c r="H53" s="139">
        <v>151</v>
      </c>
      <c r="I53" s="140">
        <f t="shared" si="5"/>
        <v>682</v>
      </c>
      <c r="J53" s="141">
        <f t="shared" si="6"/>
        <v>718</v>
      </c>
      <c r="K53" s="159">
        <f t="shared" si="7"/>
        <v>23</v>
      </c>
      <c r="L53" s="143">
        <f t="shared" si="8"/>
        <v>151</v>
      </c>
      <c r="M53" s="144">
        <f t="shared" si="9"/>
        <v>189</v>
      </c>
      <c r="N53" s="145"/>
      <c r="O53" s="146"/>
      <c r="P53" s="147"/>
      <c r="Q53" s="645">
        <v>192</v>
      </c>
      <c r="R53" s="658">
        <f t="shared" si="10"/>
        <v>201</v>
      </c>
      <c r="S53" s="149" t="s">
        <v>194</v>
      </c>
      <c r="T53" s="160">
        <f t="shared" si="11"/>
        <v>170.5</v>
      </c>
    </row>
    <row r="54" spans="1:20" s="206" customFormat="1" ht="20.25" customHeight="1">
      <c r="A54" s="109">
        <v>22</v>
      </c>
      <c r="B54" s="48">
        <v>21</v>
      </c>
      <c r="C54" s="278" t="s">
        <v>212</v>
      </c>
      <c r="D54" s="135" t="s">
        <v>213</v>
      </c>
      <c r="E54" s="136">
        <v>137</v>
      </c>
      <c r="F54" s="139">
        <v>126</v>
      </c>
      <c r="G54" s="139">
        <v>127</v>
      </c>
      <c r="H54" s="139">
        <v>121</v>
      </c>
      <c r="I54" s="140">
        <f t="shared" si="5"/>
        <v>511</v>
      </c>
      <c r="J54" s="141">
        <f t="shared" si="6"/>
        <v>595</v>
      </c>
      <c r="K54" s="159">
        <f t="shared" si="7"/>
        <v>-100</v>
      </c>
      <c r="L54" s="143">
        <f t="shared" si="8"/>
        <v>121</v>
      </c>
      <c r="M54" s="144">
        <f t="shared" si="9"/>
        <v>137</v>
      </c>
      <c r="N54" s="145"/>
      <c r="O54" s="146"/>
      <c r="P54" s="147"/>
      <c r="Q54" s="645">
        <v>139</v>
      </c>
      <c r="R54" s="66">
        <f t="shared" si="10"/>
        <v>160</v>
      </c>
      <c r="S54" s="149" t="s">
        <v>195</v>
      </c>
      <c r="T54" s="160">
        <f t="shared" si="11"/>
        <v>127.75</v>
      </c>
    </row>
    <row r="55" spans="1:20" s="206" customFormat="1" ht="20.25" customHeight="1">
      <c r="A55" s="205">
        <v>23</v>
      </c>
      <c r="B55" s="48">
        <v>24</v>
      </c>
      <c r="C55" s="278" t="s">
        <v>214</v>
      </c>
      <c r="D55" s="135" t="s">
        <v>201</v>
      </c>
      <c r="E55" s="136">
        <v>152</v>
      </c>
      <c r="F55" s="139">
        <v>121</v>
      </c>
      <c r="G55" s="139">
        <v>159</v>
      </c>
      <c r="H55" s="139">
        <v>127</v>
      </c>
      <c r="I55" s="140">
        <f t="shared" si="5"/>
        <v>559</v>
      </c>
      <c r="J55" s="141">
        <f t="shared" si="6"/>
        <v>655</v>
      </c>
      <c r="K55" s="159">
        <f t="shared" si="7"/>
        <v>-40</v>
      </c>
      <c r="L55" s="143">
        <f t="shared" si="8"/>
        <v>121</v>
      </c>
      <c r="M55" s="144">
        <f t="shared" si="9"/>
        <v>159</v>
      </c>
      <c r="N55" s="145"/>
      <c r="O55" s="146"/>
      <c r="P55" s="147"/>
      <c r="Q55" s="645">
        <v>164</v>
      </c>
      <c r="R55" s="66">
        <f t="shared" si="10"/>
        <v>188</v>
      </c>
      <c r="S55" s="149" t="s">
        <v>182</v>
      </c>
      <c r="T55" s="160">
        <f t="shared" si="11"/>
        <v>139.75</v>
      </c>
    </row>
    <row r="56" spans="1:20" s="206" customFormat="1" ht="20.25" customHeight="1">
      <c r="A56" s="109">
        <v>24</v>
      </c>
      <c r="B56" s="48">
        <v>29</v>
      </c>
      <c r="C56" s="278" t="s">
        <v>215</v>
      </c>
      <c r="D56" s="135" t="s">
        <v>203</v>
      </c>
      <c r="E56" s="136">
        <v>126</v>
      </c>
      <c r="F56" s="139">
        <v>154</v>
      </c>
      <c r="G56" s="139">
        <v>159</v>
      </c>
      <c r="H56" s="139">
        <v>149</v>
      </c>
      <c r="I56" s="140">
        <f t="shared" si="5"/>
        <v>588</v>
      </c>
      <c r="J56" s="141">
        <f t="shared" si="6"/>
        <v>704</v>
      </c>
      <c r="K56" s="159">
        <f t="shared" si="7"/>
        <v>9</v>
      </c>
      <c r="L56" s="143">
        <f t="shared" si="8"/>
        <v>126</v>
      </c>
      <c r="M56" s="144">
        <f t="shared" si="9"/>
        <v>159</v>
      </c>
      <c r="N56" s="145"/>
      <c r="O56" s="146"/>
      <c r="P56" s="147"/>
      <c r="Q56" s="645">
        <v>103</v>
      </c>
      <c r="R56" s="66">
        <f t="shared" si="10"/>
        <v>132</v>
      </c>
      <c r="S56" s="149" t="s">
        <v>180</v>
      </c>
      <c r="T56" s="160">
        <f t="shared" si="11"/>
        <v>147</v>
      </c>
    </row>
    <row r="57" spans="1:20" s="206" customFormat="1" ht="20.25" customHeight="1">
      <c r="A57" s="109">
        <v>25</v>
      </c>
      <c r="B57" s="48">
        <v>24</v>
      </c>
      <c r="C57" s="278" t="s">
        <v>15</v>
      </c>
      <c r="D57" s="135" t="s">
        <v>176</v>
      </c>
      <c r="E57" s="136">
        <v>194</v>
      </c>
      <c r="F57" s="139">
        <v>157</v>
      </c>
      <c r="G57" s="139">
        <v>184</v>
      </c>
      <c r="H57" s="139">
        <v>142</v>
      </c>
      <c r="I57" s="140">
        <f t="shared" si="5"/>
        <v>677</v>
      </c>
      <c r="J57" s="141">
        <f t="shared" si="6"/>
        <v>773</v>
      </c>
      <c r="K57" s="159">
        <f t="shared" si="7"/>
        <v>78</v>
      </c>
      <c r="L57" s="143">
        <f t="shared" si="8"/>
        <v>142</v>
      </c>
      <c r="M57" s="144">
        <f t="shared" si="9"/>
        <v>194</v>
      </c>
      <c r="N57" s="145"/>
      <c r="O57" s="146"/>
      <c r="P57" s="147"/>
      <c r="Q57" s="148"/>
      <c r="R57" s="66">
        <f t="shared" si="10"/>
        <v>24</v>
      </c>
      <c r="S57" s="149"/>
      <c r="T57" s="160">
        <f t="shared" si="11"/>
        <v>169.25</v>
      </c>
    </row>
    <row r="58" spans="1:20" s="206" customFormat="1" ht="18">
      <c r="A58" s="205">
        <v>26</v>
      </c>
      <c r="B58" s="48">
        <v>13</v>
      </c>
      <c r="C58" s="278" t="s">
        <v>51</v>
      </c>
      <c r="D58" s="135" t="s">
        <v>216</v>
      </c>
      <c r="E58" s="136">
        <v>181</v>
      </c>
      <c r="F58" s="139">
        <v>170</v>
      </c>
      <c r="G58" s="163">
        <v>173</v>
      </c>
      <c r="H58" s="139">
        <v>189</v>
      </c>
      <c r="I58" s="140">
        <f t="shared" si="5"/>
        <v>713</v>
      </c>
      <c r="J58" s="141">
        <f t="shared" si="6"/>
        <v>765</v>
      </c>
      <c r="K58" s="159">
        <f t="shared" si="7"/>
        <v>70</v>
      </c>
      <c r="L58" s="143">
        <f t="shared" si="8"/>
        <v>170</v>
      </c>
      <c r="M58" s="144">
        <f t="shared" si="9"/>
        <v>189</v>
      </c>
      <c r="N58" s="145"/>
      <c r="O58" s="163">
        <v>173</v>
      </c>
      <c r="P58" s="147"/>
      <c r="Q58" s="148"/>
      <c r="R58" s="66">
        <f t="shared" si="10"/>
        <v>13</v>
      </c>
      <c r="S58" s="149" t="s">
        <v>184</v>
      </c>
      <c r="T58" s="160">
        <f t="shared" si="11"/>
        <v>178.25</v>
      </c>
    </row>
    <row r="59" spans="1:20" s="206" customFormat="1" ht="18">
      <c r="A59" s="109">
        <v>27</v>
      </c>
      <c r="B59" s="48">
        <v>8</v>
      </c>
      <c r="C59" s="248" t="s">
        <v>70</v>
      </c>
      <c r="D59" s="135" t="s">
        <v>217</v>
      </c>
      <c r="E59" s="136">
        <v>196</v>
      </c>
      <c r="F59" s="139">
        <v>208</v>
      </c>
      <c r="G59" s="139">
        <v>218</v>
      </c>
      <c r="H59" s="163">
        <v>178</v>
      </c>
      <c r="I59" s="140">
        <f t="shared" si="5"/>
        <v>800</v>
      </c>
      <c r="J59" s="141">
        <f t="shared" si="6"/>
        <v>832</v>
      </c>
      <c r="K59" s="159">
        <f t="shared" si="7"/>
        <v>137</v>
      </c>
      <c r="L59" s="143">
        <f t="shared" si="8"/>
        <v>178</v>
      </c>
      <c r="M59" s="144">
        <f t="shared" si="9"/>
        <v>218</v>
      </c>
      <c r="N59" s="145"/>
      <c r="O59" s="163">
        <v>178</v>
      </c>
      <c r="P59" s="147"/>
      <c r="Q59" s="148"/>
      <c r="R59" s="66">
        <f t="shared" si="10"/>
        <v>8</v>
      </c>
      <c r="S59" s="149" t="s">
        <v>190</v>
      </c>
      <c r="T59" s="160">
        <f t="shared" si="11"/>
        <v>200</v>
      </c>
    </row>
    <row r="60" spans="1:20" s="206" customFormat="1" ht="18">
      <c r="A60" s="109">
        <v>28</v>
      </c>
      <c r="B60" s="48">
        <v>0</v>
      </c>
      <c r="C60" s="663" t="s">
        <v>88</v>
      </c>
      <c r="D60" s="135" t="s">
        <v>207</v>
      </c>
      <c r="E60" s="136">
        <v>172</v>
      </c>
      <c r="F60" s="139">
        <v>129</v>
      </c>
      <c r="G60" s="139">
        <v>167</v>
      </c>
      <c r="H60" s="139">
        <v>136</v>
      </c>
      <c r="I60" s="140">
        <f t="shared" si="5"/>
        <v>604</v>
      </c>
      <c r="J60" s="664">
        <f t="shared" si="6"/>
        <v>604</v>
      </c>
      <c r="K60" s="159">
        <f t="shared" si="7"/>
        <v>-91</v>
      </c>
      <c r="L60" s="143">
        <f t="shared" si="8"/>
        <v>129</v>
      </c>
      <c r="M60" s="144">
        <f t="shared" si="9"/>
        <v>172</v>
      </c>
      <c r="N60" s="145"/>
      <c r="O60" s="146"/>
      <c r="P60" s="147"/>
      <c r="Q60" s="148"/>
      <c r="R60" s="66">
        <f t="shared" si="10"/>
        <v>0</v>
      </c>
      <c r="S60" s="149"/>
      <c r="T60" s="160">
        <f t="shared" si="11"/>
        <v>151</v>
      </c>
    </row>
    <row r="61" spans="1:20" s="206" customFormat="1" ht="18">
      <c r="A61" s="205">
        <v>29</v>
      </c>
      <c r="B61" s="48">
        <v>15</v>
      </c>
      <c r="C61" s="278" t="s">
        <v>84</v>
      </c>
      <c r="D61" s="135" t="s">
        <v>218</v>
      </c>
      <c r="E61" s="136">
        <v>173</v>
      </c>
      <c r="F61" s="139">
        <v>158</v>
      </c>
      <c r="G61" s="139">
        <v>146</v>
      </c>
      <c r="H61" s="139">
        <v>152</v>
      </c>
      <c r="I61" s="140">
        <f t="shared" si="5"/>
        <v>629</v>
      </c>
      <c r="J61" s="141">
        <f t="shared" si="6"/>
        <v>689</v>
      </c>
      <c r="K61" s="159">
        <f t="shared" si="7"/>
        <v>-6</v>
      </c>
      <c r="L61" s="143">
        <f t="shared" si="8"/>
        <v>146</v>
      </c>
      <c r="M61" s="144">
        <f t="shared" si="9"/>
        <v>173</v>
      </c>
      <c r="N61" s="145"/>
      <c r="O61" s="146"/>
      <c r="P61" s="147"/>
      <c r="Q61" s="148"/>
      <c r="R61" s="66">
        <f t="shared" si="10"/>
        <v>15</v>
      </c>
      <c r="S61" s="149"/>
      <c r="T61" s="160">
        <f t="shared" si="11"/>
        <v>157.25</v>
      </c>
    </row>
    <row r="62" spans="1:20" s="206" customFormat="1" ht="18">
      <c r="A62" s="109">
        <v>30</v>
      </c>
      <c r="B62" s="48">
        <v>27</v>
      </c>
      <c r="C62" s="278" t="s">
        <v>219</v>
      </c>
      <c r="D62" s="135" t="s">
        <v>184</v>
      </c>
      <c r="E62" s="136">
        <v>160</v>
      </c>
      <c r="F62" s="139">
        <v>130</v>
      </c>
      <c r="G62" s="139">
        <v>117</v>
      </c>
      <c r="H62" s="139">
        <v>139</v>
      </c>
      <c r="I62" s="140">
        <f t="shared" si="5"/>
        <v>546</v>
      </c>
      <c r="J62" s="141">
        <f t="shared" si="6"/>
        <v>654</v>
      </c>
      <c r="K62" s="159">
        <f t="shared" si="7"/>
        <v>-41</v>
      </c>
      <c r="L62" s="143">
        <f t="shared" si="8"/>
        <v>117</v>
      </c>
      <c r="M62" s="144">
        <f t="shared" si="9"/>
        <v>160</v>
      </c>
      <c r="N62" s="145"/>
      <c r="O62" s="146"/>
      <c r="P62" s="147"/>
      <c r="Q62" s="645">
        <v>155</v>
      </c>
      <c r="R62" s="66">
        <f t="shared" si="10"/>
        <v>182</v>
      </c>
      <c r="S62" s="149" t="s">
        <v>211</v>
      </c>
      <c r="T62" s="160">
        <f t="shared" si="11"/>
        <v>136.5</v>
      </c>
    </row>
    <row r="63" spans="1:20" s="206" customFormat="1" ht="18">
      <c r="A63" s="109">
        <v>31</v>
      </c>
      <c r="B63" s="48">
        <v>0</v>
      </c>
      <c r="C63" s="278" t="s">
        <v>220</v>
      </c>
      <c r="D63" s="135" t="s">
        <v>194</v>
      </c>
      <c r="E63" s="203">
        <v>180</v>
      </c>
      <c r="F63" s="204">
        <v>181</v>
      </c>
      <c r="G63" s="204">
        <v>179</v>
      </c>
      <c r="H63" s="204">
        <v>184</v>
      </c>
      <c r="I63" s="140">
        <f t="shared" si="5"/>
        <v>724</v>
      </c>
      <c r="J63" s="141">
        <f t="shared" si="6"/>
        <v>724</v>
      </c>
      <c r="K63" s="159">
        <f t="shared" si="7"/>
        <v>29</v>
      </c>
      <c r="L63" s="143">
        <f t="shared" si="8"/>
        <v>179</v>
      </c>
      <c r="M63" s="144">
        <f t="shared" si="9"/>
        <v>184</v>
      </c>
      <c r="N63" s="145"/>
      <c r="O63" s="146"/>
      <c r="P63" s="147"/>
      <c r="Q63" s="645">
        <v>186</v>
      </c>
      <c r="R63" s="66">
        <f t="shared" si="10"/>
        <v>186</v>
      </c>
      <c r="S63" s="149" t="s">
        <v>193</v>
      </c>
      <c r="T63" s="160">
        <f t="shared" si="11"/>
        <v>181</v>
      </c>
    </row>
    <row r="64" spans="1:20" s="206" customFormat="1" ht="18">
      <c r="A64" s="205">
        <v>32</v>
      </c>
      <c r="B64" s="48">
        <v>7</v>
      </c>
      <c r="C64" s="248" t="s">
        <v>116</v>
      </c>
      <c r="D64" s="135" t="s">
        <v>181</v>
      </c>
      <c r="E64" s="654">
        <v>191</v>
      </c>
      <c r="F64" s="139">
        <v>213</v>
      </c>
      <c r="G64" s="139">
        <v>221</v>
      </c>
      <c r="H64" s="139">
        <v>172</v>
      </c>
      <c r="I64" s="140">
        <f t="shared" si="5"/>
        <v>797</v>
      </c>
      <c r="J64" s="141">
        <f t="shared" si="6"/>
        <v>825</v>
      </c>
      <c r="K64" s="159">
        <f t="shared" si="7"/>
        <v>130</v>
      </c>
      <c r="L64" s="143">
        <f t="shared" si="8"/>
        <v>172</v>
      </c>
      <c r="M64" s="144">
        <f t="shared" si="9"/>
        <v>221</v>
      </c>
      <c r="N64" s="145"/>
      <c r="O64" s="146"/>
      <c r="P64" s="147"/>
      <c r="Q64" s="148"/>
      <c r="R64" s="66">
        <f t="shared" si="10"/>
        <v>7</v>
      </c>
      <c r="S64" s="149"/>
      <c r="T64" s="160">
        <f t="shared" si="11"/>
        <v>199.25</v>
      </c>
    </row>
    <row r="65" spans="1:20" s="206" customFormat="1" ht="18">
      <c r="A65" s="109">
        <v>33</v>
      </c>
      <c r="B65" s="48">
        <v>24</v>
      </c>
      <c r="C65" s="278" t="s">
        <v>117</v>
      </c>
      <c r="D65" s="135" t="s">
        <v>182</v>
      </c>
      <c r="E65" s="654">
        <v>174</v>
      </c>
      <c r="F65" s="139">
        <v>156</v>
      </c>
      <c r="G65" s="139">
        <v>191</v>
      </c>
      <c r="H65" s="139">
        <v>151</v>
      </c>
      <c r="I65" s="140">
        <f t="shared" si="5"/>
        <v>672</v>
      </c>
      <c r="J65" s="141">
        <f t="shared" si="6"/>
        <v>768</v>
      </c>
      <c r="K65" s="159">
        <f t="shared" si="7"/>
        <v>73</v>
      </c>
      <c r="L65" s="143">
        <f t="shared" si="8"/>
        <v>151</v>
      </c>
      <c r="M65" s="144">
        <f t="shared" si="9"/>
        <v>191</v>
      </c>
      <c r="N65" s="145"/>
      <c r="O65" s="163">
        <v>140</v>
      </c>
      <c r="P65" s="147"/>
      <c r="Q65" s="148"/>
      <c r="R65" s="66">
        <f t="shared" si="10"/>
        <v>24</v>
      </c>
      <c r="S65" s="149" t="s">
        <v>198</v>
      </c>
      <c r="T65" s="160">
        <f t="shared" si="11"/>
        <v>168</v>
      </c>
    </row>
    <row r="66" spans="1:20" s="206" customFormat="1" ht="18">
      <c r="A66" s="109">
        <v>34</v>
      </c>
      <c r="B66" s="48">
        <v>23</v>
      </c>
      <c r="C66" s="278" t="s">
        <v>74</v>
      </c>
      <c r="D66" s="135" t="s">
        <v>178</v>
      </c>
      <c r="E66" s="136">
        <v>130</v>
      </c>
      <c r="F66" s="139">
        <v>178</v>
      </c>
      <c r="G66" s="139">
        <v>153</v>
      </c>
      <c r="H66" s="139">
        <v>138</v>
      </c>
      <c r="I66" s="140">
        <f t="shared" si="5"/>
        <v>599</v>
      </c>
      <c r="J66" s="141">
        <f t="shared" si="6"/>
        <v>691</v>
      </c>
      <c r="K66" s="159">
        <f t="shared" si="7"/>
        <v>-4</v>
      </c>
      <c r="L66" s="143">
        <f t="shared" si="8"/>
        <v>130</v>
      </c>
      <c r="M66" s="144">
        <f t="shared" si="9"/>
        <v>178</v>
      </c>
      <c r="N66" s="145"/>
      <c r="O66" s="146"/>
      <c r="P66" s="147"/>
      <c r="Q66" s="645">
        <v>165</v>
      </c>
      <c r="R66" s="66">
        <f t="shared" si="10"/>
        <v>188</v>
      </c>
      <c r="S66" s="149" t="s">
        <v>208</v>
      </c>
      <c r="T66" s="160">
        <f t="shared" si="11"/>
        <v>149.75</v>
      </c>
    </row>
    <row r="67" spans="1:20" s="206" customFormat="1" ht="18">
      <c r="A67" s="205">
        <v>35</v>
      </c>
      <c r="B67" s="48">
        <v>20</v>
      </c>
      <c r="C67" s="278" t="s">
        <v>45</v>
      </c>
      <c r="D67" s="135" t="s">
        <v>177</v>
      </c>
      <c r="E67" s="136">
        <v>149</v>
      </c>
      <c r="F67" s="139">
        <v>142</v>
      </c>
      <c r="G67" s="139">
        <v>149</v>
      </c>
      <c r="H67" s="139">
        <v>153</v>
      </c>
      <c r="I67" s="140">
        <f t="shared" si="5"/>
        <v>593</v>
      </c>
      <c r="J67" s="141">
        <f t="shared" si="6"/>
        <v>673</v>
      </c>
      <c r="K67" s="159">
        <f t="shared" si="7"/>
        <v>-22</v>
      </c>
      <c r="L67" s="143">
        <f t="shared" si="8"/>
        <v>142</v>
      </c>
      <c r="M67" s="144">
        <f t="shared" si="9"/>
        <v>153</v>
      </c>
      <c r="N67" s="145"/>
      <c r="O67" s="146"/>
      <c r="P67" s="147"/>
      <c r="Q67" s="148"/>
      <c r="R67" s="66">
        <f t="shared" si="10"/>
        <v>20</v>
      </c>
      <c r="S67" s="149"/>
      <c r="T67" s="160">
        <f t="shared" si="11"/>
        <v>148.25</v>
      </c>
    </row>
    <row r="68" spans="1:20" s="206" customFormat="1" ht="18">
      <c r="A68" s="109">
        <v>36</v>
      </c>
      <c r="B68" s="48">
        <v>4</v>
      </c>
      <c r="C68" s="248" t="s">
        <v>147</v>
      </c>
      <c r="D68" s="135" t="s">
        <v>187</v>
      </c>
      <c r="E68" s="136">
        <v>181</v>
      </c>
      <c r="F68" s="139">
        <v>188</v>
      </c>
      <c r="G68" s="139">
        <v>220</v>
      </c>
      <c r="H68" s="139">
        <v>199</v>
      </c>
      <c r="I68" s="140">
        <f t="shared" si="5"/>
        <v>788</v>
      </c>
      <c r="J68" s="141">
        <f t="shared" si="6"/>
        <v>804</v>
      </c>
      <c r="K68" s="159">
        <f t="shared" si="7"/>
        <v>109</v>
      </c>
      <c r="L68" s="143">
        <f t="shared" si="8"/>
        <v>181</v>
      </c>
      <c r="M68" s="144">
        <f t="shared" si="9"/>
        <v>220</v>
      </c>
      <c r="N68" s="145"/>
      <c r="O68" s="146"/>
      <c r="P68" s="147"/>
      <c r="Q68" s="148"/>
      <c r="R68" s="66">
        <f t="shared" si="10"/>
        <v>4</v>
      </c>
      <c r="S68" s="149"/>
      <c r="T68" s="160">
        <f t="shared" si="11"/>
        <v>197</v>
      </c>
    </row>
    <row r="70" spans="3:8" ht="15">
      <c r="C70" s="665" t="s">
        <v>94</v>
      </c>
      <c r="D70" s="487"/>
      <c r="E70" s="666"/>
      <c r="F70" s="667"/>
      <c r="G70" s="667"/>
      <c r="H70" s="667"/>
    </row>
    <row r="71" spans="4:8" ht="15">
      <c r="D71" s="487"/>
      <c r="E71" s="666"/>
      <c r="F71" s="667"/>
      <c r="G71" s="667"/>
      <c r="H71" s="667"/>
    </row>
    <row r="72" spans="3:10" ht="15">
      <c r="C72" s="668" t="s">
        <v>221</v>
      </c>
      <c r="D72" s="120" t="s">
        <v>6</v>
      </c>
      <c r="E72" s="120" t="s">
        <v>7</v>
      </c>
      <c r="F72" s="120" t="s">
        <v>91</v>
      </c>
      <c r="G72" s="120" t="s">
        <v>92</v>
      </c>
      <c r="H72" s="669" t="s">
        <v>93</v>
      </c>
      <c r="I72" s="670" t="s">
        <v>222</v>
      </c>
      <c r="J72" s="670" t="s">
        <v>223</v>
      </c>
    </row>
    <row r="73" spans="3:8" ht="3" customHeight="1" thickBot="1">
      <c r="C73" s="671"/>
      <c r="D73" s="213"/>
      <c r="E73" s="213"/>
      <c r="F73" s="213"/>
      <c r="G73" s="213"/>
      <c r="H73" s="214"/>
    </row>
    <row r="74" spans="3:22" ht="18" customHeight="1">
      <c r="C74" s="1243" t="s">
        <v>220</v>
      </c>
      <c r="D74" s="477">
        <v>159</v>
      </c>
      <c r="E74" s="477">
        <v>161</v>
      </c>
      <c r="F74" s="477">
        <v>158</v>
      </c>
      <c r="G74" s="477">
        <v>167</v>
      </c>
      <c r="H74" s="477">
        <v>171</v>
      </c>
      <c r="I74" s="477"/>
      <c r="J74" s="477"/>
      <c r="K74" s="1237" t="s">
        <v>90</v>
      </c>
      <c r="L74" s="1238"/>
      <c r="N74" s="2"/>
      <c r="O74" s="2"/>
      <c r="P74" s="3"/>
      <c r="R74" s="4"/>
      <c r="S74" s="4"/>
      <c r="T74" s="5"/>
      <c r="V74" s="6"/>
    </row>
    <row r="75" spans="3:22" ht="12" customHeight="1">
      <c r="C75" s="1244"/>
      <c r="D75" s="233">
        <f aca="true" t="shared" si="12" ref="D75:J75">IF(D74&lt;140,30,IF(D74&gt;=200,0,IF(D74&gt;=140,(200-D74)*0.5)))</f>
        <v>20.5</v>
      </c>
      <c r="E75" s="233">
        <f t="shared" si="12"/>
        <v>19.5</v>
      </c>
      <c r="F75" s="233">
        <f t="shared" si="12"/>
        <v>21</v>
      </c>
      <c r="G75" s="233">
        <f t="shared" si="12"/>
        <v>16.5</v>
      </c>
      <c r="H75" s="233">
        <f t="shared" si="12"/>
        <v>14.5</v>
      </c>
      <c r="I75" s="233">
        <f t="shared" si="12"/>
        <v>30</v>
      </c>
      <c r="J75" s="233">
        <f t="shared" si="12"/>
        <v>30</v>
      </c>
      <c r="K75" s="1239" t="s">
        <v>95</v>
      </c>
      <c r="L75" s="1240"/>
      <c r="N75" s="2"/>
      <c r="O75" s="2"/>
      <c r="P75" s="3"/>
      <c r="R75" s="4"/>
      <c r="S75" s="4"/>
      <c r="T75" s="5"/>
      <c r="V75" s="6"/>
    </row>
    <row r="76" spans="3:22" ht="21.75" customHeight="1" thickBot="1">
      <c r="C76" s="1245"/>
      <c r="D76" s="479">
        <f aca="true" t="shared" si="13" ref="D76:J76">D75+D74</f>
        <v>179.5</v>
      </c>
      <c r="E76" s="479">
        <f t="shared" si="13"/>
        <v>180.5</v>
      </c>
      <c r="F76" s="479">
        <f t="shared" si="13"/>
        <v>179</v>
      </c>
      <c r="G76" s="479">
        <f t="shared" si="13"/>
        <v>183.5</v>
      </c>
      <c r="H76" s="479">
        <f t="shared" si="13"/>
        <v>185.5</v>
      </c>
      <c r="I76" s="479">
        <f t="shared" si="13"/>
        <v>30</v>
      </c>
      <c r="J76" s="479">
        <f t="shared" si="13"/>
        <v>30</v>
      </c>
      <c r="K76" s="1241" t="s">
        <v>224</v>
      </c>
      <c r="L76" s="1242"/>
      <c r="N76" s="2"/>
      <c r="O76" s="2"/>
      <c r="P76" s="3"/>
      <c r="R76" s="4"/>
      <c r="S76" s="4"/>
      <c r="T76" s="5"/>
      <c r="V76" s="6"/>
    </row>
    <row r="77" spans="9:22" ht="3.75" customHeight="1">
      <c r="I77" s="3"/>
      <c r="K77" s="672"/>
      <c r="L77" s="3"/>
      <c r="N77" s="2"/>
      <c r="O77" s="2"/>
      <c r="P77" s="3"/>
      <c r="R77" s="4"/>
      <c r="S77" s="4"/>
      <c r="T77" s="5"/>
      <c r="V77" s="6"/>
    </row>
  </sheetData>
  <sheetProtection selectLockedCells="1" selectUnlockedCells="1"/>
  <mergeCells count="5">
    <mergeCell ref="A1:K1"/>
    <mergeCell ref="K74:L74"/>
    <mergeCell ref="K75:L75"/>
    <mergeCell ref="K76:L76"/>
    <mergeCell ref="C74:C76"/>
  </mergeCells>
  <printOptions horizontalCentered="1" verticalCentered="1"/>
  <pageMargins left="0.4" right="0.13" top="0.18" bottom="0.51" header="0.12" footer="0.45"/>
  <pageSetup fitToHeight="2" horizontalDpi="300" verticalDpi="300" orientation="landscape" paperSize="9" scale="63" r:id="rId2"/>
  <rowBreaks count="1" manualBreakCount="1">
    <brk id="30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6"/>
  <dimension ref="A1:V79"/>
  <sheetViews>
    <sheetView zoomScale="75" zoomScaleNormal="75" zoomScaleSheetLayoutView="75" workbookViewId="0" topLeftCell="A1">
      <selection activeCell="U19" sqref="U19"/>
    </sheetView>
  </sheetViews>
  <sheetFormatPr defaultColWidth="9.140625" defaultRowHeight="12.75"/>
  <cols>
    <col min="1" max="1" width="5.7109375" style="1" customWidth="1"/>
    <col min="2" max="2" width="5.28125" style="74" customWidth="1"/>
    <col min="3" max="3" width="39.57421875" style="75" bestFit="1" customWidth="1"/>
    <col min="4" max="4" width="6.00390625" style="10" bestFit="1" customWidth="1"/>
    <col min="5" max="6" width="6.140625" style="1" customWidth="1"/>
    <col min="7" max="7" width="6.421875" style="3" customWidth="1"/>
    <col min="8" max="8" width="7.8515625" style="3" customWidth="1"/>
    <col min="9" max="9" width="6.140625" style="12" bestFit="1" customWidth="1"/>
    <col min="10" max="10" width="11.8515625" style="3" customWidth="1"/>
    <col min="11" max="11" width="7.00390625" style="2" customWidth="1"/>
    <col min="12" max="12" width="7.421875" style="2" customWidth="1"/>
    <col min="13" max="13" width="5.8515625" style="2" customWidth="1"/>
    <col min="14" max="14" width="1.7109375" style="3" customWidth="1"/>
    <col min="15" max="17" width="5.421875" style="4" customWidth="1"/>
    <col min="18" max="18" width="6.00390625" style="5" customWidth="1"/>
    <col min="19" max="19" width="5.421875" style="0" customWidth="1"/>
    <col min="20" max="20" width="6.7109375" style="6" bestFit="1" customWidth="1"/>
  </cols>
  <sheetData>
    <row r="1" spans="1:11" ht="94.5" customHeight="1">
      <c r="A1" s="1236"/>
      <c r="B1" s="1235"/>
      <c r="C1" s="1235"/>
      <c r="D1" s="1235"/>
      <c r="E1" s="1235"/>
      <c r="F1" s="1235"/>
      <c r="G1" s="1235"/>
      <c r="H1" s="1235"/>
      <c r="I1" s="1235"/>
      <c r="J1" s="1235"/>
      <c r="K1" s="1235"/>
    </row>
    <row r="2" spans="1:8" ht="18">
      <c r="A2" s="7"/>
      <c r="C2" s="9" t="s">
        <v>1</v>
      </c>
      <c r="E2" s="11"/>
      <c r="F2" s="11"/>
      <c r="G2" s="11"/>
      <c r="H2" s="11"/>
    </row>
    <row r="3" spans="1:20" ht="39" thickBot="1">
      <c r="A3" s="77" t="s">
        <v>2</v>
      </c>
      <c r="B3" s="78" t="s">
        <v>169</v>
      </c>
      <c r="C3" s="79" t="s">
        <v>4</v>
      </c>
      <c r="D3" s="609" t="s">
        <v>5</v>
      </c>
      <c r="E3" s="610" t="s">
        <v>6</v>
      </c>
      <c r="F3" s="610" t="s">
        <v>7</v>
      </c>
      <c r="G3" s="611" t="s">
        <v>8</v>
      </c>
      <c r="H3" s="243" t="s">
        <v>170</v>
      </c>
      <c r="I3" s="82" t="s">
        <v>10</v>
      </c>
      <c r="J3" s="21" t="s">
        <v>11</v>
      </c>
      <c r="L3" s="12"/>
      <c r="N3" s="2"/>
      <c r="O3" s="2"/>
      <c r="Q3" s="3"/>
      <c r="R3" s="3"/>
      <c r="S3" s="4"/>
      <c r="T3"/>
    </row>
    <row r="4" spans="1:20" ht="23.25">
      <c r="A4" s="245" t="s">
        <v>12</v>
      </c>
      <c r="B4" s="48">
        <v>7</v>
      </c>
      <c r="C4" s="612" t="s">
        <v>116</v>
      </c>
      <c r="D4" s="85">
        <v>19</v>
      </c>
      <c r="E4" s="86">
        <v>226</v>
      </c>
      <c r="F4" s="66">
        <v>157</v>
      </c>
      <c r="G4" s="48">
        <f aca="true" t="shared" si="0" ref="G4:G11">SUM(E4,F4)</f>
        <v>383</v>
      </c>
      <c r="H4" s="67">
        <f aca="true" t="shared" si="1" ref="H4:H11">COUNT(E4,F4)*B4+G4</f>
        <v>397</v>
      </c>
      <c r="I4" s="68">
        <f aca="true" t="shared" si="2" ref="I4:I11">H4-$H$4</f>
        <v>0</v>
      </c>
      <c r="J4" s="87">
        <v>55</v>
      </c>
      <c r="L4" s="31"/>
      <c r="N4" s="2"/>
      <c r="O4" s="2"/>
      <c r="Q4" s="3"/>
      <c r="R4" s="3"/>
      <c r="S4" s="673">
        <v>55</v>
      </c>
      <c r="T4"/>
    </row>
    <row r="5" spans="1:20" ht="23.25">
      <c r="A5" s="245" t="s">
        <v>14</v>
      </c>
      <c r="B5" s="35">
        <v>24</v>
      </c>
      <c r="C5" s="248" t="s">
        <v>212</v>
      </c>
      <c r="D5" s="37">
        <v>20</v>
      </c>
      <c r="E5" s="38">
        <v>169</v>
      </c>
      <c r="F5" s="39">
        <v>163</v>
      </c>
      <c r="G5" s="35">
        <f t="shared" si="0"/>
        <v>332</v>
      </c>
      <c r="H5" s="40">
        <f t="shared" si="1"/>
        <v>380</v>
      </c>
      <c r="I5" s="41">
        <f t="shared" si="2"/>
        <v>-17</v>
      </c>
      <c r="J5" s="87">
        <v>40</v>
      </c>
      <c r="L5" s="31"/>
      <c r="N5" s="2"/>
      <c r="O5" s="2"/>
      <c r="Q5" s="3"/>
      <c r="R5" s="3"/>
      <c r="S5" s="673">
        <v>40</v>
      </c>
      <c r="T5"/>
    </row>
    <row r="6" spans="1:20" ht="23.25">
      <c r="A6" s="249" t="s">
        <v>16</v>
      </c>
      <c r="B6" s="35">
        <v>17</v>
      </c>
      <c r="C6" s="248" t="s">
        <v>342</v>
      </c>
      <c r="D6" s="46">
        <v>15</v>
      </c>
      <c r="E6" s="38">
        <v>168</v>
      </c>
      <c r="F6" s="39">
        <v>166</v>
      </c>
      <c r="G6" s="35">
        <f t="shared" si="0"/>
        <v>334</v>
      </c>
      <c r="H6" s="40">
        <f t="shared" si="1"/>
        <v>368</v>
      </c>
      <c r="I6" s="41">
        <f t="shared" si="2"/>
        <v>-29</v>
      </c>
      <c r="J6" s="87">
        <v>30</v>
      </c>
      <c r="K6" s="45"/>
      <c r="L6" s="45"/>
      <c r="N6" s="2"/>
      <c r="O6" s="2"/>
      <c r="Q6" s="3"/>
      <c r="R6" s="3"/>
      <c r="S6" s="673">
        <v>30</v>
      </c>
      <c r="T6"/>
    </row>
    <row r="7" spans="1:20" ht="23.25">
      <c r="A7" s="245" t="s">
        <v>18</v>
      </c>
      <c r="B7" s="35">
        <v>19</v>
      </c>
      <c r="C7" s="248" t="s">
        <v>54</v>
      </c>
      <c r="D7" s="37">
        <v>21</v>
      </c>
      <c r="E7" s="38">
        <v>177</v>
      </c>
      <c r="F7" s="39">
        <v>152</v>
      </c>
      <c r="G7" s="35">
        <f t="shared" si="0"/>
        <v>329</v>
      </c>
      <c r="H7" s="40">
        <f t="shared" si="1"/>
        <v>367</v>
      </c>
      <c r="I7" s="41">
        <f t="shared" si="2"/>
        <v>-30</v>
      </c>
      <c r="J7" s="252" t="s">
        <v>135</v>
      </c>
      <c r="L7" s="31"/>
      <c r="N7" s="2"/>
      <c r="O7" s="2"/>
      <c r="Q7" s="3"/>
      <c r="R7" s="3"/>
      <c r="S7" s="673">
        <v>5</v>
      </c>
      <c r="T7"/>
    </row>
    <row r="8" spans="1:20" ht="18">
      <c r="A8" s="245" t="s">
        <v>21</v>
      </c>
      <c r="B8" s="48">
        <v>14</v>
      </c>
      <c r="C8" s="437" t="s">
        <v>28</v>
      </c>
      <c r="D8" s="37">
        <v>16</v>
      </c>
      <c r="E8" s="38">
        <v>176</v>
      </c>
      <c r="F8" s="39">
        <v>157</v>
      </c>
      <c r="G8" s="35">
        <f t="shared" si="0"/>
        <v>333</v>
      </c>
      <c r="H8" s="40">
        <f t="shared" si="1"/>
        <v>361</v>
      </c>
      <c r="I8" s="41">
        <f t="shared" si="2"/>
        <v>-36</v>
      </c>
      <c r="J8" s="252" t="s">
        <v>23</v>
      </c>
      <c r="L8" s="31"/>
      <c r="N8" s="2"/>
      <c r="O8" s="2"/>
      <c r="Q8" s="3"/>
      <c r="R8" s="3"/>
      <c r="S8" s="4"/>
      <c r="T8"/>
    </row>
    <row r="9" spans="1:20" ht="18.75" thickBot="1">
      <c r="A9" s="253" t="s">
        <v>24</v>
      </c>
      <c r="B9" s="674">
        <v>9</v>
      </c>
      <c r="C9" s="675" t="s">
        <v>225</v>
      </c>
      <c r="D9" s="614">
        <v>18</v>
      </c>
      <c r="E9" s="615">
        <v>173</v>
      </c>
      <c r="F9" s="676">
        <v>161</v>
      </c>
      <c r="G9" s="254">
        <f t="shared" si="0"/>
        <v>334</v>
      </c>
      <c r="H9" s="104">
        <f t="shared" si="1"/>
        <v>352</v>
      </c>
      <c r="I9" s="677">
        <f t="shared" si="2"/>
        <v>-45</v>
      </c>
      <c r="J9" s="260">
        <v>-0.3</v>
      </c>
      <c r="L9" s="61"/>
      <c r="N9" s="2"/>
      <c r="O9" s="2"/>
      <c r="Q9" s="3"/>
      <c r="R9" s="3"/>
      <c r="S9" s="4"/>
      <c r="T9"/>
    </row>
    <row r="10" spans="1:20" ht="18.75" thickTop="1">
      <c r="A10" s="62" t="s">
        <v>25</v>
      </c>
      <c r="B10" s="48">
        <v>14</v>
      </c>
      <c r="C10" s="278" t="s">
        <v>106</v>
      </c>
      <c r="D10" s="37">
        <v>22</v>
      </c>
      <c r="E10" s="38">
        <v>150</v>
      </c>
      <c r="F10" s="66">
        <v>170</v>
      </c>
      <c r="G10" s="48">
        <f t="shared" si="0"/>
        <v>320</v>
      </c>
      <c r="H10" s="67">
        <f t="shared" si="1"/>
        <v>348</v>
      </c>
      <c r="I10" s="68">
        <f t="shared" si="2"/>
        <v>-49</v>
      </c>
      <c r="J10" s="69"/>
      <c r="L10" s="70"/>
      <c r="N10" s="2"/>
      <c r="O10" s="2"/>
      <c r="Q10" s="3"/>
      <c r="R10" s="71"/>
      <c r="S10" s="4"/>
      <c r="T10"/>
    </row>
    <row r="11" spans="1:20" ht="18">
      <c r="A11" s="72" t="s">
        <v>27</v>
      </c>
      <c r="B11" s="48">
        <v>24</v>
      </c>
      <c r="C11" s="278" t="s">
        <v>15</v>
      </c>
      <c r="D11" s="46">
        <v>17</v>
      </c>
      <c r="E11" s="38">
        <v>146</v>
      </c>
      <c r="F11" s="39">
        <v>147</v>
      </c>
      <c r="G11" s="35">
        <f t="shared" si="0"/>
        <v>293</v>
      </c>
      <c r="H11" s="40">
        <f t="shared" si="1"/>
        <v>341</v>
      </c>
      <c r="I11" s="41">
        <f t="shared" si="2"/>
        <v>-56</v>
      </c>
      <c r="J11" s="69"/>
      <c r="L11" s="70"/>
      <c r="N11" s="2"/>
      <c r="O11" s="2"/>
      <c r="Q11" s="3"/>
      <c r="R11" s="71"/>
      <c r="S11" s="4"/>
      <c r="T11"/>
    </row>
    <row r="12" ht="63" customHeight="1">
      <c r="L12" s="76"/>
    </row>
    <row r="13" spans="1:8" ht="18">
      <c r="A13" s="7"/>
      <c r="C13" s="9" t="s">
        <v>31</v>
      </c>
      <c r="E13" s="11"/>
      <c r="F13" s="11"/>
      <c r="G13" s="11"/>
      <c r="H13" s="11"/>
    </row>
    <row r="14" spans="1:8" ht="49.5" customHeight="1" thickBot="1">
      <c r="A14" s="77" t="s">
        <v>32</v>
      </c>
      <c r="B14" s="78" t="s">
        <v>169</v>
      </c>
      <c r="C14" s="79" t="s">
        <v>4</v>
      </c>
      <c r="D14" s="77" t="s">
        <v>5</v>
      </c>
      <c r="E14" s="80" t="s">
        <v>6</v>
      </c>
      <c r="F14" s="81" t="s">
        <v>238</v>
      </c>
      <c r="G14" s="82" t="s">
        <v>10</v>
      </c>
      <c r="H14" s="83"/>
    </row>
    <row r="15" spans="1:19" ht="18">
      <c r="A15" s="84">
        <v>1</v>
      </c>
      <c r="B15" s="48">
        <v>7</v>
      </c>
      <c r="C15" s="437" t="s">
        <v>116</v>
      </c>
      <c r="D15" s="85" t="s">
        <v>182</v>
      </c>
      <c r="E15" s="86">
        <v>226</v>
      </c>
      <c r="F15" s="67">
        <f aca="true" t="shared" si="3" ref="F15:F29">B15+E15</f>
        <v>233</v>
      </c>
      <c r="G15" s="68">
        <f aca="true" t="shared" si="4" ref="G15:G29">F15-$F$20</f>
        <v>51</v>
      </c>
      <c r="I15" s="87">
        <v>1</v>
      </c>
      <c r="P15" s="88"/>
      <c r="Q15" s="89"/>
      <c r="R15" s="90"/>
      <c r="S15" s="91"/>
    </row>
    <row r="16" spans="1:19" ht="18">
      <c r="A16" s="84">
        <v>2</v>
      </c>
      <c r="B16" s="35">
        <v>19</v>
      </c>
      <c r="C16" s="248" t="s">
        <v>54</v>
      </c>
      <c r="D16" s="37" t="s">
        <v>190</v>
      </c>
      <c r="E16" s="38">
        <v>177</v>
      </c>
      <c r="F16" s="67">
        <f t="shared" si="3"/>
        <v>196</v>
      </c>
      <c r="G16" s="41">
        <f t="shared" si="4"/>
        <v>14</v>
      </c>
      <c r="I16" s="87">
        <v>2</v>
      </c>
      <c r="P16" s="88"/>
      <c r="Q16" s="89"/>
      <c r="R16" s="90"/>
      <c r="S16" s="91"/>
    </row>
    <row r="17" spans="1:19" ht="18">
      <c r="A17" s="94">
        <v>3</v>
      </c>
      <c r="B17" s="35">
        <v>24</v>
      </c>
      <c r="C17" s="248" t="s">
        <v>212</v>
      </c>
      <c r="D17" s="37" t="s">
        <v>180</v>
      </c>
      <c r="E17" s="38">
        <v>169</v>
      </c>
      <c r="F17" s="67">
        <f t="shared" si="3"/>
        <v>193</v>
      </c>
      <c r="G17" s="41">
        <f t="shared" si="4"/>
        <v>11</v>
      </c>
      <c r="H17" s="96"/>
      <c r="I17" s="87">
        <v>3</v>
      </c>
      <c r="J17" s="32"/>
      <c r="P17" s="88"/>
      <c r="Q17" s="89"/>
      <c r="R17" s="90"/>
      <c r="S17" s="91"/>
    </row>
    <row r="18" spans="1:19" ht="18">
      <c r="A18" s="84">
        <v>4</v>
      </c>
      <c r="B18" s="35">
        <v>14</v>
      </c>
      <c r="C18" s="248" t="s">
        <v>28</v>
      </c>
      <c r="D18" s="37" t="s">
        <v>185</v>
      </c>
      <c r="E18" s="38">
        <v>176</v>
      </c>
      <c r="F18" s="67">
        <f t="shared" si="3"/>
        <v>190</v>
      </c>
      <c r="G18" s="41">
        <f t="shared" si="4"/>
        <v>8</v>
      </c>
      <c r="H18" s="100" t="s">
        <v>39</v>
      </c>
      <c r="I18" s="87">
        <v>4</v>
      </c>
      <c r="P18" s="88"/>
      <c r="Q18" s="89"/>
      <c r="R18" s="90"/>
      <c r="S18" s="91"/>
    </row>
    <row r="19" spans="1:19" ht="18">
      <c r="A19" s="84">
        <v>5</v>
      </c>
      <c r="B19" s="48">
        <v>17</v>
      </c>
      <c r="C19" s="437" t="s">
        <v>342</v>
      </c>
      <c r="D19" s="46" t="s">
        <v>177</v>
      </c>
      <c r="E19" s="38">
        <v>168</v>
      </c>
      <c r="F19" s="67">
        <f t="shared" si="3"/>
        <v>185</v>
      </c>
      <c r="G19" s="41">
        <f t="shared" si="4"/>
        <v>3</v>
      </c>
      <c r="I19" s="87">
        <v>5</v>
      </c>
      <c r="P19" s="88"/>
      <c r="Q19" s="89"/>
      <c r="R19" s="90"/>
      <c r="S19" s="91"/>
    </row>
    <row r="20" spans="1:19" ht="18.75" thickBot="1">
      <c r="A20" s="101">
        <v>6</v>
      </c>
      <c r="B20" s="674">
        <v>9</v>
      </c>
      <c r="C20" s="675" t="s">
        <v>225</v>
      </c>
      <c r="D20" s="614" t="s">
        <v>181</v>
      </c>
      <c r="E20" s="615">
        <v>173</v>
      </c>
      <c r="F20" s="104">
        <f t="shared" si="3"/>
        <v>182</v>
      </c>
      <c r="G20" s="105">
        <f t="shared" si="4"/>
        <v>0</v>
      </c>
      <c r="H20" s="100" t="s">
        <v>39</v>
      </c>
      <c r="I20" s="87">
        <v>6</v>
      </c>
      <c r="P20" s="88"/>
      <c r="Q20" s="89"/>
      <c r="R20" s="90"/>
      <c r="S20" s="91"/>
    </row>
    <row r="21" spans="1:19" ht="18.75" thickTop="1">
      <c r="A21" s="106">
        <v>7</v>
      </c>
      <c r="B21" s="48">
        <v>5</v>
      </c>
      <c r="C21" s="265" t="s">
        <v>26</v>
      </c>
      <c r="D21" s="85" t="s">
        <v>175</v>
      </c>
      <c r="E21" s="86">
        <v>172</v>
      </c>
      <c r="F21" s="67">
        <f t="shared" si="3"/>
        <v>177</v>
      </c>
      <c r="G21" s="68">
        <f t="shared" si="4"/>
        <v>-5</v>
      </c>
      <c r="I21" s="70"/>
      <c r="N21" s="4"/>
      <c r="P21" s="88"/>
      <c r="Q21" s="89"/>
      <c r="R21" s="90"/>
      <c r="S21" s="91"/>
    </row>
    <row r="22" spans="1:19" ht="18">
      <c r="A22" s="106">
        <v>8</v>
      </c>
      <c r="B22" s="48">
        <v>24</v>
      </c>
      <c r="C22" s="248" t="s">
        <v>15</v>
      </c>
      <c r="D22" s="46" t="s">
        <v>174</v>
      </c>
      <c r="E22" s="38">
        <v>146</v>
      </c>
      <c r="F22" s="67">
        <f t="shared" si="3"/>
        <v>170</v>
      </c>
      <c r="G22" s="41">
        <f t="shared" si="4"/>
        <v>-12</v>
      </c>
      <c r="H22" s="100" t="s">
        <v>39</v>
      </c>
      <c r="I22" s="70"/>
      <c r="P22" s="88"/>
      <c r="Q22" s="89"/>
      <c r="R22" s="90"/>
      <c r="S22" s="91"/>
    </row>
    <row r="23" spans="1:19" ht="18">
      <c r="A23" s="109">
        <v>9</v>
      </c>
      <c r="B23" s="48">
        <v>14</v>
      </c>
      <c r="C23" s="248" t="s">
        <v>106</v>
      </c>
      <c r="D23" s="37" t="s">
        <v>178</v>
      </c>
      <c r="E23" s="38">
        <v>150</v>
      </c>
      <c r="F23" s="67">
        <f t="shared" si="3"/>
        <v>164</v>
      </c>
      <c r="G23" s="41">
        <f t="shared" si="4"/>
        <v>-18</v>
      </c>
      <c r="H23" s="100" t="s">
        <v>39</v>
      </c>
      <c r="I23" s="110"/>
      <c r="P23" s="88"/>
      <c r="Q23" s="89"/>
      <c r="R23" s="90"/>
      <c r="S23" s="91"/>
    </row>
    <row r="24" spans="1:19" ht="18">
      <c r="A24" s="106">
        <v>10</v>
      </c>
      <c r="B24" s="35">
        <v>15</v>
      </c>
      <c r="C24" s="278" t="s">
        <v>84</v>
      </c>
      <c r="D24" s="37" t="s">
        <v>193</v>
      </c>
      <c r="E24" s="38">
        <v>147</v>
      </c>
      <c r="F24" s="67">
        <f t="shared" si="3"/>
        <v>162</v>
      </c>
      <c r="G24" s="41">
        <f t="shared" si="4"/>
        <v>-20</v>
      </c>
      <c r="H24" s="96"/>
      <c r="I24" s="70"/>
      <c r="P24" s="88"/>
      <c r="Q24" s="89"/>
      <c r="R24" s="90"/>
      <c r="S24" s="91"/>
    </row>
    <row r="25" spans="1:19" ht="20.25" customHeight="1">
      <c r="A25" s="106">
        <v>11</v>
      </c>
      <c r="B25" s="48">
        <v>16</v>
      </c>
      <c r="C25" s="265" t="s">
        <v>81</v>
      </c>
      <c r="D25" s="37" t="s">
        <v>202</v>
      </c>
      <c r="E25" s="38">
        <v>144</v>
      </c>
      <c r="F25" s="67">
        <f t="shared" si="3"/>
        <v>160</v>
      </c>
      <c r="G25" s="41">
        <f t="shared" si="4"/>
        <v>-22</v>
      </c>
      <c r="I25" s="70"/>
      <c r="P25" s="88"/>
      <c r="Q25" s="113"/>
      <c r="R25" s="90"/>
      <c r="S25" s="91"/>
    </row>
    <row r="26" spans="1:19" ht="20.25" customHeight="1">
      <c r="A26" s="106">
        <v>12</v>
      </c>
      <c r="B26" s="48">
        <v>15</v>
      </c>
      <c r="C26" s="278" t="s">
        <v>341</v>
      </c>
      <c r="D26" s="37" t="s">
        <v>176</v>
      </c>
      <c r="E26" s="38">
        <v>140</v>
      </c>
      <c r="F26" s="67">
        <f t="shared" si="3"/>
        <v>155</v>
      </c>
      <c r="G26" s="41">
        <f t="shared" si="4"/>
        <v>-27</v>
      </c>
      <c r="I26" s="70"/>
      <c r="P26" s="88"/>
      <c r="Q26" s="113"/>
      <c r="R26" s="90"/>
      <c r="S26" s="91"/>
    </row>
    <row r="27" spans="1:19" ht="20.25" customHeight="1">
      <c r="A27" s="106">
        <v>13</v>
      </c>
      <c r="B27" s="48">
        <v>5</v>
      </c>
      <c r="C27" s="278" t="s">
        <v>30</v>
      </c>
      <c r="D27" s="37" t="s">
        <v>183</v>
      </c>
      <c r="E27" s="38">
        <v>150</v>
      </c>
      <c r="F27" s="115">
        <f t="shared" si="3"/>
        <v>155</v>
      </c>
      <c r="G27" s="41">
        <f t="shared" si="4"/>
        <v>-27</v>
      </c>
      <c r="I27" s="70"/>
      <c r="P27" s="88"/>
      <c r="Q27" s="113"/>
      <c r="R27" s="90"/>
      <c r="S27" s="91"/>
    </row>
    <row r="28" spans="1:19" ht="20.25" customHeight="1">
      <c r="A28" s="106">
        <v>14</v>
      </c>
      <c r="B28" s="48">
        <v>0</v>
      </c>
      <c r="C28" s="278" t="s">
        <v>206</v>
      </c>
      <c r="D28" s="37" t="s">
        <v>189</v>
      </c>
      <c r="E28" s="38">
        <v>137</v>
      </c>
      <c r="F28" s="67">
        <f t="shared" si="3"/>
        <v>137</v>
      </c>
      <c r="G28" s="41">
        <f t="shared" si="4"/>
        <v>-45</v>
      </c>
      <c r="H28" s="96"/>
      <c r="I28" s="70"/>
      <c r="P28" s="88"/>
      <c r="Q28" s="113"/>
      <c r="R28" s="90"/>
      <c r="S28" s="91"/>
    </row>
    <row r="29" spans="1:19" ht="20.25" customHeight="1">
      <c r="A29" s="106">
        <v>15</v>
      </c>
      <c r="B29" s="48">
        <v>0</v>
      </c>
      <c r="C29" s="278" t="s">
        <v>214</v>
      </c>
      <c r="D29" s="37" t="s">
        <v>184</v>
      </c>
      <c r="E29" s="38">
        <v>133</v>
      </c>
      <c r="F29" s="67">
        <f t="shared" si="3"/>
        <v>133</v>
      </c>
      <c r="G29" s="41">
        <f t="shared" si="4"/>
        <v>-49</v>
      </c>
      <c r="I29" s="70"/>
      <c r="P29" s="88"/>
      <c r="Q29" s="113"/>
      <c r="R29" s="90"/>
      <c r="S29" s="91"/>
    </row>
    <row r="30" spans="1:19" ht="130.5" customHeight="1">
      <c r="A30" s="116"/>
      <c r="B30" s="117"/>
      <c r="C30" s="118"/>
      <c r="D30" s="119"/>
      <c r="E30" s="120"/>
      <c r="F30" s="116"/>
      <c r="G30" s="96"/>
      <c r="H30" s="96"/>
      <c r="I30" s="70"/>
      <c r="P30" s="88"/>
      <c r="Q30" s="113"/>
      <c r="R30" s="90"/>
      <c r="S30" s="91"/>
    </row>
    <row r="31" spans="1:13" ht="20.25">
      <c r="A31" s="7" t="s">
        <v>56</v>
      </c>
      <c r="E31" s="121"/>
      <c r="M31" s="122">
        <f>MAX(E33:H48)</f>
        <v>253</v>
      </c>
    </row>
    <row r="32" spans="1:20" s="133" customFormat="1" ht="66" customHeight="1" thickBot="1">
      <c r="A32" s="77" t="s">
        <v>57</v>
      </c>
      <c r="B32" s="78" t="s">
        <v>169</v>
      </c>
      <c r="C32" s="79" t="s">
        <v>4</v>
      </c>
      <c r="D32" s="77" t="s">
        <v>5</v>
      </c>
      <c r="E32" s="123">
        <v>1</v>
      </c>
      <c r="F32" s="123">
        <v>2</v>
      </c>
      <c r="G32" s="123">
        <v>3</v>
      </c>
      <c r="H32" s="123">
        <v>4</v>
      </c>
      <c r="I32" s="124" t="s">
        <v>8</v>
      </c>
      <c r="J32" s="81" t="s">
        <v>186</v>
      </c>
      <c r="K32" s="125" t="s">
        <v>10</v>
      </c>
      <c r="L32" s="126" t="s">
        <v>59</v>
      </c>
      <c r="M32" s="79" t="s">
        <v>60</v>
      </c>
      <c r="N32" s="127"/>
      <c r="O32" s="128" t="s">
        <v>61</v>
      </c>
      <c r="P32" s="129" t="s">
        <v>62</v>
      </c>
      <c r="Q32" s="130" t="s">
        <v>63</v>
      </c>
      <c r="R32" s="130" t="s">
        <v>64</v>
      </c>
      <c r="S32" s="131" t="s">
        <v>65</v>
      </c>
      <c r="T32" s="132" t="s">
        <v>66</v>
      </c>
    </row>
    <row r="33" spans="1:20" s="133" customFormat="1" ht="20.25" customHeight="1">
      <c r="A33" s="678">
        <v>1</v>
      </c>
      <c r="B33" s="48">
        <v>14</v>
      </c>
      <c r="C33" s="582" t="s">
        <v>106</v>
      </c>
      <c r="D33" s="135" t="s">
        <v>196</v>
      </c>
      <c r="E33" s="328">
        <v>253</v>
      </c>
      <c r="F33" s="327">
        <v>169</v>
      </c>
      <c r="G33" s="139">
        <v>137</v>
      </c>
      <c r="H33" s="139">
        <v>190</v>
      </c>
      <c r="I33" s="140">
        <f aca="true" t="shared" si="5" ref="I33:I61">SUM(E33:H33)</f>
        <v>749</v>
      </c>
      <c r="J33" s="141">
        <f aca="true" t="shared" si="6" ref="J33:J61">COUNT(E33:H33)*B33+I33</f>
        <v>805</v>
      </c>
      <c r="K33" s="142">
        <f aca="true" t="shared" si="7" ref="K33:K61">J33-$J$42</f>
        <v>28</v>
      </c>
      <c r="L33" s="143">
        <f aca="true" t="shared" si="8" ref="L33:L61">MIN(E33:H33)</f>
        <v>137</v>
      </c>
      <c r="M33" s="144">
        <f aca="true" t="shared" si="9" ref="M33:M61">MAX(E33:H33)</f>
        <v>253</v>
      </c>
      <c r="N33" s="145"/>
      <c r="O33" s="146"/>
      <c r="P33" s="147"/>
      <c r="Q33" s="148"/>
      <c r="R33" s="66">
        <f aca="true" t="shared" si="10" ref="R33:R61">Q33+P33+B33</f>
        <v>14</v>
      </c>
      <c r="S33" s="149"/>
      <c r="T33" s="150">
        <f aca="true" t="shared" si="11" ref="T33:T61">IF(I33,AVERAGE(E33:H33),0)</f>
        <v>187.25</v>
      </c>
    </row>
    <row r="34" spans="1:20" s="133" customFormat="1" ht="20.25" customHeight="1" thickBot="1">
      <c r="A34" s="679">
        <v>2</v>
      </c>
      <c r="B34" s="92">
        <v>24</v>
      </c>
      <c r="C34" s="680" t="s">
        <v>15</v>
      </c>
      <c r="D34" s="618" t="s">
        <v>179</v>
      </c>
      <c r="E34" s="619">
        <v>181</v>
      </c>
      <c r="F34" s="620">
        <v>157</v>
      </c>
      <c r="G34" s="620">
        <v>175</v>
      </c>
      <c r="H34" s="620">
        <v>190</v>
      </c>
      <c r="I34" s="622">
        <f t="shared" si="5"/>
        <v>703</v>
      </c>
      <c r="J34" s="623">
        <f t="shared" si="6"/>
        <v>799</v>
      </c>
      <c r="K34" s="159">
        <f t="shared" si="7"/>
        <v>22</v>
      </c>
      <c r="L34" s="143">
        <f t="shared" si="8"/>
        <v>157</v>
      </c>
      <c r="M34" s="144">
        <f t="shared" si="9"/>
        <v>190</v>
      </c>
      <c r="N34" s="145"/>
      <c r="O34" s="146"/>
      <c r="P34" s="147"/>
      <c r="Q34" s="148"/>
      <c r="R34" s="66">
        <f t="shared" si="10"/>
        <v>24</v>
      </c>
      <c r="S34" s="149"/>
      <c r="T34" s="160">
        <f t="shared" si="11"/>
        <v>175.75</v>
      </c>
    </row>
    <row r="35" spans="1:20" s="133" customFormat="1" ht="20.25" customHeight="1">
      <c r="A35" s="681">
        <v>3</v>
      </c>
      <c r="B35" s="48">
        <v>9</v>
      </c>
      <c r="C35" s="582" t="s">
        <v>225</v>
      </c>
      <c r="D35" s="135" t="s">
        <v>217</v>
      </c>
      <c r="E35" s="163">
        <v>187</v>
      </c>
      <c r="F35" s="139">
        <v>209</v>
      </c>
      <c r="G35" s="139">
        <v>162</v>
      </c>
      <c r="H35" s="139">
        <v>224</v>
      </c>
      <c r="I35" s="140">
        <f t="shared" si="5"/>
        <v>782</v>
      </c>
      <c r="J35" s="141">
        <f t="shared" si="6"/>
        <v>818</v>
      </c>
      <c r="K35" s="159">
        <f t="shared" si="7"/>
        <v>41</v>
      </c>
      <c r="L35" s="143">
        <f t="shared" si="8"/>
        <v>162</v>
      </c>
      <c r="M35" s="144">
        <f t="shared" si="9"/>
        <v>224</v>
      </c>
      <c r="N35" s="145"/>
      <c r="O35" s="163">
        <v>187</v>
      </c>
      <c r="P35" s="147"/>
      <c r="Q35" s="148"/>
      <c r="R35" s="66">
        <f t="shared" si="10"/>
        <v>9</v>
      </c>
      <c r="S35" s="149" t="s">
        <v>190</v>
      </c>
      <c r="T35" s="160">
        <f t="shared" si="11"/>
        <v>195.5</v>
      </c>
    </row>
    <row r="36" spans="1:20" s="133" customFormat="1" ht="20.25" customHeight="1" thickBot="1">
      <c r="A36" s="678">
        <v>4</v>
      </c>
      <c r="B36" s="624">
        <v>14</v>
      </c>
      <c r="C36" s="680" t="s">
        <v>28</v>
      </c>
      <c r="D36" s="625" t="s">
        <v>181</v>
      </c>
      <c r="E36" s="626">
        <v>227</v>
      </c>
      <c r="F36" s="682">
        <v>162</v>
      </c>
      <c r="G36" s="627">
        <v>203</v>
      </c>
      <c r="H36" s="627">
        <v>165</v>
      </c>
      <c r="I36" s="628">
        <f t="shared" si="5"/>
        <v>757</v>
      </c>
      <c r="J36" s="629">
        <f t="shared" si="6"/>
        <v>813</v>
      </c>
      <c r="K36" s="630">
        <f t="shared" si="7"/>
        <v>36</v>
      </c>
      <c r="L36" s="631">
        <f t="shared" si="8"/>
        <v>162</v>
      </c>
      <c r="M36" s="632">
        <f t="shared" si="9"/>
        <v>227</v>
      </c>
      <c r="N36" s="633"/>
      <c r="O36" s="682">
        <v>162</v>
      </c>
      <c r="P36" s="635"/>
      <c r="Q36" s="148"/>
      <c r="R36" s="66">
        <f t="shared" si="10"/>
        <v>14</v>
      </c>
      <c r="S36" s="149" t="s">
        <v>176</v>
      </c>
      <c r="T36" s="160">
        <f t="shared" si="11"/>
        <v>189.25</v>
      </c>
    </row>
    <row r="37" spans="1:20" s="180" customFormat="1" ht="20.25" customHeight="1">
      <c r="A37" s="683">
        <v>5</v>
      </c>
      <c r="B37" s="48">
        <v>15</v>
      </c>
      <c r="C37" s="437" t="s">
        <v>341</v>
      </c>
      <c r="D37" s="135" t="s">
        <v>174</v>
      </c>
      <c r="E37" s="136">
        <v>167</v>
      </c>
      <c r="F37" s="139">
        <v>140</v>
      </c>
      <c r="G37" s="201">
        <v>216</v>
      </c>
      <c r="H37" s="139">
        <v>224</v>
      </c>
      <c r="I37" s="140">
        <f t="shared" si="5"/>
        <v>747</v>
      </c>
      <c r="J37" s="141">
        <f t="shared" si="6"/>
        <v>807</v>
      </c>
      <c r="K37" s="142">
        <f t="shared" si="7"/>
        <v>30</v>
      </c>
      <c r="L37" s="143">
        <f t="shared" si="8"/>
        <v>140</v>
      </c>
      <c r="M37" s="144">
        <f t="shared" si="9"/>
        <v>224</v>
      </c>
      <c r="N37" s="145"/>
      <c r="O37" s="146"/>
      <c r="P37" s="201">
        <v>216</v>
      </c>
      <c r="Q37" s="148"/>
      <c r="R37" s="66">
        <f t="shared" si="10"/>
        <v>231</v>
      </c>
      <c r="S37" s="149" t="s">
        <v>184</v>
      </c>
      <c r="T37" s="160">
        <f t="shared" si="11"/>
        <v>186.75</v>
      </c>
    </row>
    <row r="38" spans="1:20" s="180" customFormat="1" ht="20.25" customHeight="1">
      <c r="A38" s="684">
        <v>6</v>
      </c>
      <c r="B38" s="48">
        <v>5</v>
      </c>
      <c r="C38" s="248" t="s">
        <v>26</v>
      </c>
      <c r="D38" s="135" t="s">
        <v>188</v>
      </c>
      <c r="E38" s="136">
        <v>205</v>
      </c>
      <c r="F38" s="139">
        <v>218</v>
      </c>
      <c r="G38" s="139">
        <v>178</v>
      </c>
      <c r="H38" s="139">
        <v>174</v>
      </c>
      <c r="I38" s="140">
        <f t="shared" si="5"/>
        <v>775</v>
      </c>
      <c r="J38" s="141">
        <f t="shared" si="6"/>
        <v>795</v>
      </c>
      <c r="K38" s="159">
        <f t="shared" si="7"/>
        <v>18</v>
      </c>
      <c r="L38" s="143">
        <f t="shared" si="8"/>
        <v>174</v>
      </c>
      <c r="M38" s="144">
        <f t="shared" si="9"/>
        <v>218</v>
      </c>
      <c r="N38" s="145"/>
      <c r="O38" s="163">
        <v>162</v>
      </c>
      <c r="P38" s="147"/>
      <c r="Q38" s="148"/>
      <c r="R38" s="66">
        <f t="shared" si="10"/>
        <v>5</v>
      </c>
      <c r="S38" s="149" t="s">
        <v>182</v>
      </c>
      <c r="T38" s="160">
        <f t="shared" si="11"/>
        <v>193.75</v>
      </c>
    </row>
    <row r="39" spans="1:20" s="133" customFormat="1" ht="20.25" customHeight="1">
      <c r="A39" s="40">
        <v>7</v>
      </c>
      <c r="B39" s="48">
        <v>16</v>
      </c>
      <c r="C39" s="248" t="s">
        <v>81</v>
      </c>
      <c r="D39" s="135" t="s">
        <v>204</v>
      </c>
      <c r="E39" s="136">
        <v>186</v>
      </c>
      <c r="F39" s="139">
        <v>209</v>
      </c>
      <c r="G39" s="139">
        <v>164</v>
      </c>
      <c r="H39" s="163">
        <v>170</v>
      </c>
      <c r="I39" s="140">
        <f t="shared" si="5"/>
        <v>729</v>
      </c>
      <c r="J39" s="141">
        <f t="shared" si="6"/>
        <v>793</v>
      </c>
      <c r="K39" s="159">
        <f t="shared" si="7"/>
        <v>16</v>
      </c>
      <c r="L39" s="143">
        <f t="shared" si="8"/>
        <v>164</v>
      </c>
      <c r="M39" s="144">
        <f t="shared" si="9"/>
        <v>209</v>
      </c>
      <c r="N39" s="145"/>
      <c r="O39" s="163">
        <v>170</v>
      </c>
      <c r="P39" s="147"/>
      <c r="Q39" s="148"/>
      <c r="R39" s="66">
        <f t="shared" si="10"/>
        <v>16</v>
      </c>
      <c r="S39" s="149" t="s">
        <v>181</v>
      </c>
      <c r="T39" s="160">
        <f t="shared" si="11"/>
        <v>182.25</v>
      </c>
    </row>
    <row r="40" spans="1:20" s="133" customFormat="1" ht="20.25" customHeight="1">
      <c r="A40" s="40">
        <v>8</v>
      </c>
      <c r="B40" s="48">
        <v>15</v>
      </c>
      <c r="C40" s="248" t="s">
        <v>84</v>
      </c>
      <c r="D40" s="135" t="s">
        <v>182</v>
      </c>
      <c r="E40" s="163">
        <v>183</v>
      </c>
      <c r="F40" s="139">
        <v>191</v>
      </c>
      <c r="G40" s="139">
        <v>178</v>
      </c>
      <c r="H40" s="139">
        <v>176</v>
      </c>
      <c r="I40" s="140">
        <f t="shared" si="5"/>
        <v>728</v>
      </c>
      <c r="J40" s="141">
        <f t="shared" si="6"/>
        <v>788</v>
      </c>
      <c r="K40" s="159">
        <f t="shared" si="7"/>
        <v>11</v>
      </c>
      <c r="L40" s="143">
        <f t="shared" si="8"/>
        <v>176</v>
      </c>
      <c r="M40" s="144">
        <f t="shared" si="9"/>
        <v>191</v>
      </c>
      <c r="N40" s="145"/>
      <c r="O40" s="163">
        <v>183</v>
      </c>
      <c r="P40" s="147"/>
      <c r="Q40" s="148"/>
      <c r="R40" s="66">
        <f t="shared" si="10"/>
        <v>15</v>
      </c>
      <c r="S40" s="149" t="s">
        <v>193</v>
      </c>
      <c r="T40" s="160">
        <f t="shared" si="11"/>
        <v>182</v>
      </c>
    </row>
    <row r="41" spans="1:20" s="133" customFormat="1" ht="20.25" customHeight="1">
      <c r="A41" s="684">
        <v>9</v>
      </c>
      <c r="B41" s="48">
        <v>5</v>
      </c>
      <c r="C41" s="248" t="s">
        <v>30</v>
      </c>
      <c r="D41" s="135" t="s">
        <v>187</v>
      </c>
      <c r="E41" s="136">
        <v>198</v>
      </c>
      <c r="F41" s="139">
        <v>186</v>
      </c>
      <c r="G41" s="139">
        <v>219</v>
      </c>
      <c r="H41" s="139">
        <v>160</v>
      </c>
      <c r="I41" s="140">
        <f t="shared" si="5"/>
        <v>763</v>
      </c>
      <c r="J41" s="141">
        <f t="shared" si="6"/>
        <v>783</v>
      </c>
      <c r="K41" s="159">
        <f t="shared" si="7"/>
        <v>6</v>
      </c>
      <c r="L41" s="143">
        <f t="shared" si="8"/>
        <v>160</v>
      </c>
      <c r="M41" s="144">
        <f t="shared" si="9"/>
        <v>219</v>
      </c>
      <c r="N41" s="145"/>
      <c r="O41" s="146"/>
      <c r="P41" s="147"/>
      <c r="Q41" s="148"/>
      <c r="R41" s="66">
        <f t="shared" si="10"/>
        <v>5</v>
      </c>
      <c r="S41" s="149"/>
      <c r="T41" s="160">
        <f t="shared" si="11"/>
        <v>190.75</v>
      </c>
    </row>
    <row r="42" spans="1:20" s="133" customFormat="1" ht="20.25" customHeight="1" thickBot="1">
      <c r="A42" s="40">
        <v>10</v>
      </c>
      <c r="B42" s="165">
        <v>17</v>
      </c>
      <c r="C42" s="639" t="s">
        <v>342</v>
      </c>
      <c r="D42" s="166" t="s">
        <v>176</v>
      </c>
      <c r="E42" s="640">
        <v>184</v>
      </c>
      <c r="F42" s="168">
        <v>172</v>
      </c>
      <c r="G42" s="168">
        <v>193</v>
      </c>
      <c r="H42" s="168">
        <v>160</v>
      </c>
      <c r="I42" s="171">
        <f t="shared" si="5"/>
        <v>709</v>
      </c>
      <c r="J42" s="172">
        <f t="shared" si="6"/>
        <v>777</v>
      </c>
      <c r="K42" s="173">
        <f t="shared" si="7"/>
        <v>0</v>
      </c>
      <c r="L42" s="174">
        <f t="shared" si="8"/>
        <v>160</v>
      </c>
      <c r="M42" s="175">
        <f t="shared" si="9"/>
        <v>193</v>
      </c>
      <c r="N42" s="176"/>
      <c r="O42" s="169">
        <v>157</v>
      </c>
      <c r="P42" s="177"/>
      <c r="Q42" s="178"/>
      <c r="R42" s="642">
        <f t="shared" si="10"/>
        <v>17</v>
      </c>
      <c r="S42" s="643" t="s">
        <v>185</v>
      </c>
      <c r="T42" s="644">
        <f t="shared" si="11"/>
        <v>177.25</v>
      </c>
    </row>
    <row r="43" spans="1:20" s="133" customFormat="1" ht="20.25" customHeight="1">
      <c r="A43" s="685">
        <v>11</v>
      </c>
      <c r="B43" s="48">
        <v>9</v>
      </c>
      <c r="C43" s="265" t="s">
        <v>42</v>
      </c>
      <c r="D43" s="135" t="s">
        <v>193</v>
      </c>
      <c r="E43" s="163">
        <v>184</v>
      </c>
      <c r="F43" s="139">
        <v>201</v>
      </c>
      <c r="G43" s="139">
        <v>176</v>
      </c>
      <c r="H43" s="139">
        <v>177</v>
      </c>
      <c r="I43" s="140">
        <f t="shared" si="5"/>
        <v>738</v>
      </c>
      <c r="J43" s="141">
        <f t="shared" si="6"/>
        <v>774</v>
      </c>
      <c r="K43" s="142">
        <f t="shared" si="7"/>
        <v>-3</v>
      </c>
      <c r="L43" s="143">
        <f t="shared" si="8"/>
        <v>176</v>
      </c>
      <c r="M43" s="144">
        <f t="shared" si="9"/>
        <v>201</v>
      </c>
      <c r="N43" s="145"/>
      <c r="O43" s="163">
        <v>184</v>
      </c>
      <c r="P43" s="147"/>
      <c r="Q43" s="148"/>
      <c r="R43" s="66">
        <f t="shared" si="10"/>
        <v>9</v>
      </c>
      <c r="S43" s="149" t="s">
        <v>175</v>
      </c>
      <c r="T43" s="150">
        <f t="shared" si="11"/>
        <v>184.5</v>
      </c>
    </row>
    <row r="44" spans="1:20" s="133" customFormat="1" ht="20.25" customHeight="1">
      <c r="A44" s="109">
        <v>12</v>
      </c>
      <c r="B44" s="48">
        <v>24</v>
      </c>
      <c r="C44" s="278" t="s">
        <v>212</v>
      </c>
      <c r="D44" s="135" t="s">
        <v>178</v>
      </c>
      <c r="E44" s="136">
        <v>182</v>
      </c>
      <c r="F44" s="139">
        <v>151</v>
      </c>
      <c r="G44" s="139">
        <v>181</v>
      </c>
      <c r="H44" s="139">
        <v>142</v>
      </c>
      <c r="I44" s="140">
        <f t="shared" si="5"/>
        <v>656</v>
      </c>
      <c r="J44" s="141">
        <f t="shared" si="6"/>
        <v>752</v>
      </c>
      <c r="K44" s="159">
        <f t="shared" si="7"/>
        <v>-25</v>
      </c>
      <c r="L44" s="143">
        <f t="shared" si="8"/>
        <v>142</v>
      </c>
      <c r="M44" s="144">
        <f t="shared" si="9"/>
        <v>182</v>
      </c>
      <c r="N44" s="145"/>
      <c r="O44" s="146"/>
      <c r="P44" s="147"/>
      <c r="Q44" s="686"/>
      <c r="R44" s="66">
        <f t="shared" si="10"/>
        <v>24</v>
      </c>
      <c r="S44" s="149" t="s">
        <v>187</v>
      </c>
      <c r="T44" s="160">
        <f t="shared" si="11"/>
        <v>164</v>
      </c>
    </row>
    <row r="45" spans="1:20" s="133" customFormat="1" ht="20.25" customHeight="1">
      <c r="A45" s="685">
        <v>13</v>
      </c>
      <c r="B45" s="48">
        <v>8</v>
      </c>
      <c r="C45" s="278" t="s">
        <v>70</v>
      </c>
      <c r="D45" s="135" t="s">
        <v>210</v>
      </c>
      <c r="E45" s="136">
        <v>146</v>
      </c>
      <c r="F45" s="139">
        <v>205</v>
      </c>
      <c r="G45" s="139">
        <v>208</v>
      </c>
      <c r="H45" s="139">
        <v>149</v>
      </c>
      <c r="I45" s="140">
        <f t="shared" si="5"/>
        <v>708</v>
      </c>
      <c r="J45" s="141">
        <f t="shared" si="6"/>
        <v>740</v>
      </c>
      <c r="K45" s="159">
        <f t="shared" si="7"/>
        <v>-37</v>
      </c>
      <c r="L45" s="143">
        <f t="shared" si="8"/>
        <v>146</v>
      </c>
      <c r="M45" s="144">
        <f t="shared" si="9"/>
        <v>208</v>
      </c>
      <c r="N45" s="145"/>
      <c r="O45" s="163">
        <v>129</v>
      </c>
      <c r="P45" s="147"/>
      <c r="Q45" s="148"/>
      <c r="R45" s="66">
        <f t="shared" si="10"/>
        <v>8</v>
      </c>
      <c r="S45" s="149" t="s">
        <v>174</v>
      </c>
      <c r="T45" s="160">
        <f t="shared" si="11"/>
        <v>177</v>
      </c>
    </row>
    <row r="46" spans="1:20" s="133" customFormat="1" ht="20.25" customHeight="1">
      <c r="A46" s="685">
        <v>14</v>
      </c>
      <c r="B46" s="48">
        <v>23</v>
      </c>
      <c r="C46" s="278" t="s">
        <v>197</v>
      </c>
      <c r="D46" s="135" t="s">
        <v>211</v>
      </c>
      <c r="E46" s="136">
        <v>170</v>
      </c>
      <c r="F46" s="139">
        <v>149</v>
      </c>
      <c r="G46" s="201">
        <v>138</v>
      </c>
      <c r="H46" s="139">
        <v>188</v>
      </c>
      <c r="I46" s="140">
        <f t="shared" si="5"/>
        <v>645</v>
      </c>
      <c r="J46" s="141">
        <f t="shared" si="6"/>
        <v>737</v>
      </c>
      <c r="K46" s="159">
        <f t="shared" si="7"/>
        <v>-40</v>
      </c>
      <c r="L46" s="143">
        <f t="shared" si="8"/>
        <v>138</v>
      </c>
      <c r="M46" s="144">
        <f t="shared" si="9"/>
        <v>188</v>
      </c>
      <c r="N46" s="145"/>
      <c r="O46" s="146"/>
      <c r="P46" s="201">
        <v>138</v>
      </c>
      <c r="Q46" s="148"/>
      <c r="R46" s="66">
        <f t="shared" si="10"/>
        <v>161</v>
      </c>
      <c r="S46" s="149" t="s">
        <v>189</v>
      </c>
      <c r="T46" s="160">
        <f t="shared" si="11"/>
        <v>161.25</v>
      </c>
    </row>
    <row r="47" spans="1:20" s="133" customFormat="1" ht="20.25" customHeight="1">
      <c r="A47" s="109">
        <v>15</v>
      </c>
      <c r="B47" s="48">
        <v>24</v>
      </c>
      <c r="C47" s="278" t="s">
        <v>117</v>
      </c>
      <c r="D47" s="135" t="s">
        <v>175</v>
      </c>
      <c r="E47" s="136">
        <v>155</v>
      </c>
      <c r="F47" s="139">
        <v>150</v>
      </c>
      <c r="G47" s="139">
        <v>157</v>
      </c>
      <c r="H47" s="139">
        <v>174</v>
      </c>
      <c r="I47" s="140">
        <f t="shared" si="5"/>
        <v>636</v>
      </c>
      <c r="J47" s="141">
        <f t="shared" si="6"/>
        <v>732</v>
      </c>
      <c r="K47" s="159">
        <f t="shared" si="7"/>
        <v>-45</v>
      </c>
      <c r="L47" s="143">
        <f t="shared" si="8"/>
        <v>150</v>
      </c>
      <c r="M47" s="144">
        <f t="shared" si="9"/>
        <v>174</v>
      </c>
      <c r="N47" s="145"/>
      <c r="O47" s="146"/>
      <c r="P47" s="147"/>
      <c r="Q47" s="148"/>
      <c r="R47" s="66">
        <f t="shared" si="10"/>
        <v>24</v>
      </c>
      <c r="S47" s="149"/>
      <c r="T47" s="160">
        <f t="shared" si="11"/>
        <v>159</v>
      </c>
    </row>
    <row r="48" spans="1:20" s="206" customFormat="1" ht="20.25" customHeight="1">
      <c r="A48" s="685">
        <v>16</v>
      </c>
      <c r="B48" s="48">
        <v>20</v>
      </c>
      <c r="C48" s="278" t="s">
        <v>45</v>
      </c>
      <c r="D48" s="135" t="s">
        <v>183</v>
      </c>
      <c r="E48" s="136">
        <v>172</v>
      </c>
      <c r="F48" s="139">
        <v>145</v>
      </c>
      <c r="G48" s="139">
        <v>179</v>
      </c>
      <c r="H48" s="139">
        <v>147</v>
      </c>
      <c r="I48" s="140">
        <f t="shared" si="5"/>
        <v>643</v>
      </c>
      <c r="J48" s="141">
        <f t="shared" si="6"/>
        <v>723</v>
      </c>
      <c r="K48" s="159">
        <f t="shared" si="7"/>
        <v>-54</v>
      </c>
      <c r="L48" s="143">
        <f t="shared" si="8"/>
        <v>145</v>
      </c>
      <c r="M48" s="144">
        <f t="shared" si="9"/>
        <v>179</v>
      </c>
      <c r="N48" s="145"/>
      <c r="O48" s="163">
        <v>144</v>
      </c>
      <c r="P48" s="147"/>
      <c r="Q48" s="148"/>
      <c r="R48" s="66">
        <f t="shared" si="10"/>
        <v>20</v>
      </c>
      <c r="S48" s="149" t="s">
        <v>180</v>
      </c>
      <c r="T48" s="160">
        <f t="shared" si="11"/>
        <v>160.75</v>
      </c>
    </row>
    <row r="49" spans="1:20" s="206" customFormat="1" ht="20.25" customHeight="1">
      <c r="A49" s="685">
        <v>17</v>
      </c>
      <c r="B49" s="48">
        <v>13</v>
      </c>
      <c r="C49" s="278" t="s">
        <v>51</v>
      </c>
      <c r="D49" s="135" t="s">
        <v>180</v>
      </c>
      <c r="E49" s="136">
        <v>182</v>
      </c>
      <c r="F49" s="139">
        <v>187</v>
      </c>
      <c r="G49" s="139">
        <v>137</v>
      </c>
      <c r="H49" s="139">
        <v>150</v>
      </c>
      <c r="I49" s="140">
        <f t="shared" si="5"/>
        <v>656</v>
      </c>
      <c r="J49" s="141">
        <f t="shared" si="6"/>
        <v>708</v>
      </c>
      <c r="K49" s="159">
        <f t="shared" si="7"/>
        <v>-69</v>
      </c>
      <c r="L49" s="143">
        <f t="shared" si="8"/>
        <v>137</v>
      </c>
      <c r="M49" s="144">
        <f t="shared" si="9"/>
        <v>187</v>
      </c>
      <c r="N49" s="145"/>
      <c r="O49" s="146"/>
      <c r="P49" s="147"/>
      <c r="Q49" s="148"/>
      <c r="R49" s="66">
        <f t="shared" si="10"/>
        <v>13</v>
      </c>
      <c r="S49" s="149"/>
      <c r="T49" s="160">
        <f t="shared" si="11"/>
        <v>164</v>
      </c>
    </row>
    <row r="50" spans="1:20" s="206" customFormat="1" ht="20.25" customHeight="1">
      <c r="A50" s="109">
        <v>18</v>
      </c>
      <c r="B50" s="48">
        <v>0</v>
      </c>
      <c r="C50" s="278" t="s">
        <v>226</v>
      </c>
      <c r="D50" s="135" t="s">
        <v>177</v>
      </c>
      <c r="E50" s="136">
        <v>153</v>
      </c>
      <c r="F50" s="139">
        <v>142</v>
      </c>
      <c r="G50" s="139">
        <v>217</v>
      </c>
      <c r="H50" s="139">
        <v>196</v>
      </c>
      <c r="I50" s="140">
        <f t="shared" si="5"/>
        <v>708</v>
      </c>
      <c r="J50" s="141">
        <f t="shared" si="6"/>
        <v>708</v>
      </c>
      <c r="K50" s="159">
        <f t="shared" si="7"/>
        <v>-69</v>
      </c>
      <c r="L50" s="143">
        <f t="shared" si="8"/>
        <v>142</v>
      </c>
      <c r="M50" s="144">
        <f t="shared" si="9"/>
        <v>217</v>
      </c>
      <c r="N50" s="145"/>
      <c r="O50" s="146"/>
      <c r="P50" s="147"/>
      <c r="Q50" s="452">
        <v>174</v>
      </c>
      <c r="R50" s="66">
        <f t="shared" si="10"/>
        <v>174</v>
      </c>
      <c r="S50" s="149" t="s">
        <v>179</v>
      </c>
      <c r="T50" s="160">
        <f t="shared" si="11"/>
        <v>177</v>
      </c>
    </row>
    <row r="51" spans="1:20" s="206" customFormat="1" ht="20.25" customHeight="1">
      <c r="A51" s="685">
        <v>19</v>
      </c>
      <c r="B51" s="48">
        <v>19</v>
      </c>
      <c r="C51" s="278" t="s">
        <v>49</v>
      </c>
      <c r="D51" s="135" t="s">
        <v>184</v>
      </c>
      <c r="E51" s="136">
        <v>166</v>
      </c>
      <c r="F51" s="139">
        <v>128</v>
      </c>
      <c r="G51" s="139">
        <v>169</v>
      </c>
      <c r="H51" s="139">
        <v>165</v>
      </c>
      <c r="I51" s="140">
        <f t="shared" si="5"/>
        <v>628</v>
      </c>
      <c r="J51" s="141">
        <f t="shared" si="6"/>
        <v>704</v>
      </c>
      <c r="K51" s="159">
        <f t="shared" si="7"/>
        <v>-73</v>
      </c>
      <c r="L51" s="143">
        <f t="shared" si="8"/>
        <v>128</v>
      </c>
      <c r="M51" s="144">
        <f t="shared" si="9"/>
        <v>169</v>
      </c>
      <c r="N51" s="145"/>
      <c r="O51" s="146"/>
      <c r="P51" s="147"/>
      <c r="Q51" s="148"/>
      <c r="R51" s="66">
        <f t="shared" si="10"/>
        <v>19</v>
      </c>
      <c r="S51" s="149"/>
      <c r="T51" s="160">
        <f t="shared" si="11"/>
        <v>157</v>
      </c>
    </row>
    <row r="52" spans="1:20" s="206" customFormat="1" ht="20.25" customHeight="1">
      <c r="A52" s="685">
        <v>20</v>
      </c>
      <c r="B52" s="48">
        <v>0</v>
      </c>
      <c r="C52" s="278" t="s">
        <v>227</v>
      </c>
      <c r="D52" s="135" t="s">
        <v>194</v>
      </c>
      <c r="E52" s="203">
        <v>173</v>
      </c>
      <c r="F52" s="204">
        <v>170</v>
      </c>
      <c r="G52" s="204">
        <v>176</v>
      </c>
      <c r="H52" s="204">
        <v>185</v>
      </c>
      <c r="I52" s="140">
        <f t="shared" si="5"/>
        <v>704</v>
      </c>
      <c r="J52" s="141">
        <f t="shared" si="6"/>
        <v>704</v>
      </c>
      <c r="K52" s="159">
        <f t="shared" si="7"/>
        <v>-73</v>
      </c>
      <c r="L52" s="143">
        <f t="shared" si="8"/>
        <v>170</v>
      </c>
      <c r="M52" s="144">
        <f t="shared" si="9"/>
        <v>185</v>
      </c>
      <c r="N52" s="145"/>
      <c r="O52" s="146"/>
      <c r="P52" s="147"/>
      <c r="Q52" s="148"/>
      <c r="R52" s="66">
        <f t="shared" si="10"/>
        <v>0</v>
      </c>
      <c r="S52" s="149"/>
      <c r="T52" s="160">
        <f t="shared" si="11"/>
        <v>176</v>
      </c>
    </row>
    <row r="53" spans="1:20" s="206" customFormat="1" ht="20.25" customHeight="1">
      <c r="A53" s="109">
        <v>21</v>
      </c>
      <c r="B53" s="48">
        <v>0</v>
      </c>
      <c r="C53" s="248" t="s">
        <v>214</v>
      </c>
      <c r="D53" s="135" t="s">
        <v>189</v>
      </c>
      <c r="E53" s="203">
        <v>185</v>
      </c>
      <c r="F53" s="204">
        <v>166</v>
      </c>
      <c r="G53" s="204">
        <v>167</v>
      </c>
      <c r="H53" s="204">
        <v>182</v>
      </c>
      <c r="I53" s="140">
        <f t="shared" si="5"/>
        <v>700</v>
      </c>
      <c r="J53" s="141">
        <f t="shared" si="6"/>
        <v>700</v>
      </c>
      <c r="K53" s="159">
        <f t="shared" si="7"/>
        <v>-77</v>
      </c>
      <c r="L53" s="143">
        <f t="shared" si="8"/>
        <v>166</v>
      </c>
      <c r="M53" s="144">
        <f t="shared" si="9"/>
        <v>185</v>
      </c>
      <c r="N53" s="145"/>
      <c r="O53" s="146"/>
      <c r="P53" s="147"/>
      <c r="Q53" s="148">
        <v>175</v>
      </c>
      <c r="R53" s="658">
        <f t="shared" si="10"/>
        <v>175</v>
      </c>
      <c r="S53" s="149" t="s">
        <v>187</v>
      </c>
      <c r="T53" s="160">
        <f t="shared" si="11"/>
        <v>175</v>
      </c>
    </row>
    <row r="54" spans="1:20" s="206" customFormat="1" ht="20.25" customHeight="1">
      <c r="A54" s="685">
        <v>22</v>
      </c>
      <c r="B54" s="48">
        <v>7</v>
      </c>
      <c r="C54" s="248" t="s">
        <v>116</v>
      </c>
      <c r="D54" s="135" t="s">
        <v>185</v>
      </c>
      <c r="E54" s="136">
        <v>157</v>
      </c>
      <c r="F54" s="139">
        <v>198</v>
      </c>
      <c r="G54" s="139">
        <v>138</v>
      </c>
      <c r="H54" s="139">
        <v>171</v>
      </c>
      <c r="I54" s="140">
        <f t="shared" si="5"/>
        <v>664</v>
      </c>
      <c r="J54" s="141">
        <f t="shared" si="6"/>
        <v>692</v>
      </c>
      <c r="K54" s="159">
        <f t="shared" si="7"/>
        <v>-85</v>
      </c>
      <c r="L54" s="143">
        <f t="shared" si="8"/>
        <v>138</v>
      </c>
      <c r="M54" s="144">
        <f t="shared" si="9"/>
        <v>198</v>
      </c>
      <c r="N54" s="145"/>
      <c r="O54" s="146"/>
      <c r="P54" s="147"/>
      <c r="Q54" s="452">
        <v>179</v>
      </c>
      <c r="R54" s="658">
        <f t="shared" si="10"/>
        <v>186</v>
      </c>
      <c r="S54" s="149" t="s">
        <v>183</v>
      </c>
      <c r="T54" s="160">
        <f t="shared" si="11"/>
        <v>166</v>
      </c>
    </row>
    <row r="55" spans="1:20" s="206" customFormat="1" ht="20.25" customHeight="1">
      <c r="A55" s="685">
        <v>23</v>
      </c>
      <c r="B55" s="48">
        <v>30</v>
      </c>
      <c r="C55" s="278" t="s">
        <v>191</v>
      </c>
      <c r="D55" s="135" t="s">
        <v>218</v>
      </c>
      <c r="E55" s="136">
        <v>173</v>
      </c>
      <c r="F55" s="139">
        <v>128</v>
      </c>
      <c r="G55" s="139">
        <v>155</v>
      </c>
      <c r="H55" s="139">
        <v>112</v>
      </c>
      <c r="I55" s="140">
        <f t="shared" si="5"/>
        <v>568</v>
      </c>
      <c r="J55" s="141">
        <f t="shared" si="6"/>
        <v>688</v>
      </c>
      <c r="K55" s="159">
        <f t="shared" si="7"/>
        <v>-89</v>
      </c>
      <c r="L55" s="143">
        <f t="shared" si="8"/>
        <v>112</v>
      </c>
      <c r="M55" s="144">
        <f t="shared" si="9"/>
        <v>173</v>
      </c>
      <c r="N55" s="145"/>
      <c r="O55" s="146"/>
      <c r="P55" s="147"/>
      <c r="Q55" s="148"/>
      <c r="R55" s="66">
        <f t="shared" si="10"/>
        <v>30</v>
      </c>
      <c r="S55" s="149"/>
      <c r="T55" s="160">
        <f t="shared" si="11"/>
        <v>142</v>
      </c>
    </row>
    <row r="56" spans="1:20" s="206" customFormat="1" ht="20.25" customHeight="1">
      <c r="A56" s="109">
        <v>24</v>
      </c>
      <c r="B56" s="48">
        <v>0</v>
      </c>
      <c r="C56" s="278" t="s">
        <v>215</v>
      </c>
      <c r="D56" s="135" t="s">
        <v>207</v>
      </c>
      <c r="E56" s="203">
        <v>158</v>
      </c>
      <c r="F56" s="204">
        <v>173</v>
      </c>
      <c r="G56" s="204">
        <v>181</v>
      </c>
      <c r="H56" s="204">
        <v>161</v>
      </c>
      <c r="I56" s="140">
        <f t="shared" si="5"/>
        <v>673</v>
      </c>
      <c r="J56" s="141">
        <f t="shared" si="6"/>
        <v>673</v>
      </c>
      <c r="K56" s="159">
        <f t="shared" si="7"/>
        <v>-104</v>
      </c>
      <c r="L56" s="143">
        <f t="shared" si="8"/>
        <v>158</v>
      </c>
      <c r="M56" s="144">
        <f t="shared" si="9"/>
        <v>181</v>
      </c>
      <c r="N56" s="145"/>
      <c r="O56" s="146"/>
      <c r="P56" s="147"/>
      <c r="Q56" s="148"/>
      <c r="R56" s="66">
        <f t="shared" si="10"/>
        <v>0</v>
      </c>
      <c r="S56" s="149"/>
      <c r="T56" s="160">
        <f t="shared" si="11"/>
        <v>168.25</v>
      </c>
    </row>
    <row r="57" spans="1:20" s="206" customFormat="1" ht="20.25" customHeight="1">
      <c r="A57" s="685">
        <v>25</v>
      </c>
      <c r="B57" s="48">
        <v>0</v>
      </c>
      <c r="C57" s="248" t="s">
        <v>206</v>
      </c>
      <c r="D57" s="135" t="s">
        <v>195</v>
      </c>
      <c r="E57" s="687">
        <v>174.5</v>
      </c>
      <c r="F57" s="687">
        <v>165</v>
      </c>
      <c r="G57" s="204">
        <v>158</v>
      </c>
      <c r="H57" s="204">
        <v>172</v>
      </c>
      <c r="I57" s="140">
        <f t="shared" si="5"/>
        <v>669.5</v>
      </c>
      <c r="J57" s="141">
        <f t="shared" si="6"/>
        <v>669.5</v>
      </c>
      <c r="K57" s="159">
        <f t="shared" si="7"/>
        <v>-107.5</v>
      </c>
      <c r="L57" s="143">
        <f t="shared" si="8"/>
        <v>158</v>
      </c>
      <c r="M57" s="144">
        <f t="shared" si="9"/>
        <v>174.5</v>
      </c>
      <c r="N57" s="145"/>
      <c r="O57" s="146"/>
      <c r="P57" s="147"/>
      <c r="Q57" s="452">
        <v>183</v>
      </c>
      <c r="R57" s="658">
        <f t="shared" si="10"/>
        <v>183</v>
      </c>
      <c r="S57" s="149" t="s">
        <v>204</v>
      </c>
      <c r="T57" s="160">
        <f t="shared" si="11"/>
        <v>167.375</v>
      </c>
    </row>
    <row r="58" spans="1:20" s="206" customFormat="1" ht="18">
      <c r="A58" s="685">
        <v>26</v>
      </c>
      <c r="B58" s="48">
        <v>19</v>
      </c>
      <c r="C58" s="248" t="s">
        <v>54</v>
      </c>
      <c r="D58" s="135" t="s">
        <v>190</v>
      </c>
      <c r="E58" s="136">
        <v>139</v>
      </c>
      <c r="F58" s="139">
        <v>135</v>
      </c>
      <c r="G58" s="139">
        <v>135</v>
      </c>
      <c r="H58" s="139">
        <v>159</v>
      </c>
      <c r="I58" s="140">
        <f t="shared" si="5"/>
        <v>568</v>
      </c>
      <c r="J58" s="141">
        <f t="shared" si="6"/>
        <v>644</v>
      </c>
      <c r="K58" s="159">
        <f t="shared" si="7"/>
        <v>-133</v>
      </c>
      <c r="L58" s="143">
        <f t="shared" si="8"/>
        <v>135</v>
      </c>
      <c r="M58" s="144">
        <f t="shared" si="9"/>
        <v>159</v>
      </c>
      <c r="N58" s="145"/>
      <c r="O58" s="146"/>
      <c r="P58" s="147"/>
      <c r="Q58" s="452">
        <v>180</v>
      </c>
      <c r="R58" s="658">
        <f t="shared" si="10"/>
        <v>199</v>
      </c>
      <c r="S58" s="149" t="s">
        <v>199</v>
      </c>
      <c r="T58" s="160">
        <f t="shared" si="11"/>
        <v>142</v>
      </c>
    </row>
    <row r="59" spans="1:20" s="206" customFormat="1" ht="18">
      <c r="A59" s="109">
        <v>27</v>
      </c>
      <c r="B59" s="48">
        <v>22</v>
      </c>
      <c r="C59" s="278" t="s">
        <v>228</v>
      </c>
      <c r="D59" s="135" t="s">
        <v>199</v>
      </c>
      <c r="E59" s="136">
        <v>120</v>
      </c>
      <c r="F59" s="139">
        <v>132</v>
      </c>
      <c r="G59" s="139">
        <v>145</v>
      </c>
      <c r="H59" s="139">
        <v>145</v>
      </c>
      <c r="I59" s="140">
        <f t="shared" si="5"/>
        <v>542</v>
      </c>
      <c r="J59" s="141">
        <f t="shared" si="6"/>
        <v>630</v>
      </c>
      <c r="K59" s="159">
        <f t="shared" si="7"/>
        <v>-147</v>
      </c>
      <c r="L59" s="143">
        <f t="shared" si="8"/>
        <v>120</v>
      </c>
      <c r="M59" s="144">
        <f t="shared" si="9"/>
        <v>145</v>
      </c>
      <c r="N59" s="145"/>
      <c r="O59" s="146"/>
      <c r="P59" s="147"/>
      <c r="Q59" s="452">
        <v>131</v>
      </c>
      <c r="R59" s="66">
        <f t="shared" si="10"/>
        <v>153</v>
      </c>
      <c r="S59" s="149" t="s">
        <v>177</v>
      </c>
      <c r="T59" s="160">
        <f t="shared" si="11"/>
        <v>135.5</v>
      </c>
    </row>
    <row r="60" spans="1:20" s="206" customFormat="1" ht="18">
      <c r="A60" s="685">
        <v>28</v>
      </c>
      <c r="B60" s="48">
        <v>14</v>
      </c>
      <c r="C60" s="278" t="s">
        <v>79</v>
      </c>
      <c r="D60" s="135" t="s">
        <v>205</v>
      </c>
      <c r="E60" s="136">
        <v>112</v>
      </c>
      <c r="F60" s="139">
        <v>146</v>
      </c>
      <c r="G60" s="139">
        <v>147</v>
      </c>
      <c r="H60" s="139">
        <v>155</v>
      </c>
      <c r="I60" s="140">
        <f t="shared" si="5"/>
        <v>560</v>
      </c>
      <c r="J60" s="141">
        <f t="shared" si="6"/>
        <v>616</v>
      </c>
      <c r="K60" s="159">
        <f t="shared" si="7"/>
        <v>-161</v>
      </c>
      <c r="L60" s="143">
        <f t="shared" si="8"/>
        <v>112</v>
      </c>
      <c r="M60" s="144">
        <f t="shared" si="9"/>
        <v>155</v>
      </c>
      <c r="N60" s="145"/>
      <c r="O60" s="146"/>
      <c r="P60" s="147"/>
      <c r="Q60" s="452">
        <v>135</v>
      </c>
      <c r="R60" s="66">
        <f t="shared" si="10"/>
        <v>149</v>
      </c>
      <c r="S60" s="149" t="s">
        <v>202</v>
      </c>
      <c r="T60" s="160">
        <f t="shared" si="11"/>
        <v>140</v>
      </c>
    </row>
    <row r="61" spans="1:20" s="206" customFormat="1" ht="18">
      <c r="A61" s="685">
        <v>29</v>
      </c>
      <c r="B61" s="48">
        <v>14</v>
      </c>
      <c r="C61" s="278" t="s">
        <v>209</v>
      </c>
      <c r="D61" s="135" t="s">
        <v>202</v>
      </c>
      <c r="E61" s="136">
        <v>147</v>
      </c>
      <c r="F61" s="139">
        <v>119</v>
      </c>
      <c r="G61" s="139">
        <v>145</v>
      </c>
      <c r="H61" s="139">
        <v>118</v>
      </c>
      <c r="I61" s="140">
        <f t="shared" si="5"/>
        <v>529</v>
      </c>
      <c r="J61" s="141">
        <f t="shared" si="6"/>
        <v>585</v>
      </c>
      <c r="K61" s="159">
        <f t="shared" si="7"/>
        <v>-192</v>
      </c>
      <c r="L61" s="143">
        <f t="shared" si="8"/>
        <v>118</v>
      </c>
      <c r="M61" s="144">
        <f t="shared" si="9"/>
        <v>147</v>
      </c>
      <c r="N61" s="145"/>
      <c r="O61" s="146"/>
      <c r="P61" s="147"/>
      <c r="Q61" s="452">
        <v>122</v>
      </c>
      <c r="R61" s="66">
        <f t="shared" si="10"/>
        <v>136</v>
      </c>
      <c r="S61" s="149" t="s">
        <v>178</v>
      </c>
      <c r="T61" s="160">
        <f t="shared" si="11"/>
        <v>132.25</v>
      </c>
    </row>
    <row r="63" spans="3:10" ht="15">
      <c r="C63" s="665" t="s">
        <v>229</v>
      </c>
      <c r="D63" s="120" t="s">
        <v>6</v>
      </c>
      <c r="E63" s="120" t="s">
        <v>7</v>
      </c>
      <c r="F63" s="120" t="s">
        <v>91</v>
      </c>
      <c r="G63" s="120" t="s">
        <v>92</v>
      </c>
      <c r="H63" s="669" t="s">
        <v>93</v>
      </c>
      <c r="I63" s="670" t="s">
        <v>222</v>
      </c>
      <c r="J63" s="670" t="s">
        <v>223</v>
      </c>
    </row>
    <row r="64" spans="3:8" ht="3" customHeight="1" thickBot="1">
      <c r="C64" s="671"/>
      <c r="D64" s="213"/>
      <c r="E64" s="213"/>
      <c r="F64" s="213"/>
      <c r="G64" s="213"/>
      <c r="H64" s="214"/>
    </row>
    <row r="65" spans="3:22" ht="20.25" customHeight="1">
      <c r="C65" s="1243" t="s">
        <v>215</v>
      </c>
      <c r="D65" s="688">
        <v>128</v>
      </c>
      <c r="E65" s="289">
        <v>146</v>
      </c>
      <c r="F65" s="689">
        <v>161</v>
      </c>
      <c r="G65" s="689">
        <v>131</v>
      </c>
      <c r="H65" s="477"/>
      <c r="I65" s="477"/>
      <c r="J65" s="477"/>
      <c r="K65" s="1237" t="s">
        <v>90</v>
      </c>
      <c r="L65" s="1238"/>
      <c r="N65" s="2"/>
      <c r="O65" s="2"/>
      <c r="P65" s="3"/>
      <c r="R65" s="4"/>
      <c r="S65" s="4"/>
      <c r="T65" s="5"/>
      <c r="V65" s="6"/>
    </row>
    <row r="66" spans="3:22" ht="12" customHeight="1">
      <c r="C66" s="1244"/>
      <c r="D66" s="233">
        <f aca="true" t="shared" si="12" ref="D66:J66">IF(D65&lt;140,30,IF(D65&gt;=200,0,IF(D65&gt;=140,(200-D65)*0.5)))</f>
        <v>30</v>
      </c>
      <c r="E66" s="233">
        <f t="shared" si="12"/>
        <v>27</v>
      </c>
      <c r="F66" s="233">
        <f t="shared" si="12"/>
        <v>19.5</v>
      </c>
      <c r="G66" s="233">
        <f t="shared" si="12"/>
        <v>30</v>
      </c>
      <c r="H66" s="233">
        <f t="shared" si="12"/>
        <v>30</v>
      </c>
      <c r="I66" s="233">
        <f t="shared" si="12"/>
        <v>30</v>
      </c>
      <c r="J66" s="233">
        <f t="shared" si="12"/>
        <v>30</v>
      </c>
      <c r="K66" s="1239" t="s">
        <v>95</v>
      </c>
      <c r="L66" s="1240"/>
      <c r="N66" s="2"/>
      <c r="O66" s="2"/>
      <c r="P66" s="3"/>
      <c r="R66" s="4"/>
      <c r="S66" s="4"/>
      <c r="T66" s="5"/>
      <c r="V66" s="6"/>
    </row>
    <row r="67" spans="3:22" ht="21.75" customHeight="1" thickBot="1">
      <c r="C67" s="1245"/>
      <c r="D67" s="479">
        <f aca="true" t="shared" si="13" ref="D67:J67">D66+D65</f>
        <v>158</v>
      </c>
      <c r="E67" s="479">
        <f t="shared" si="13"/>
        <v>173</v>
      </c>
      <c r="F67" s="479">
        <f t="shared" si="13"/>
        <v>180.5</v>
      </c>
      <c r="G67" s="479">
        <f t="shared" si="13"/>
        <v>161</v>
      </c>
      <c r="H67" s="479">
        <f t="shared" si="13"/>
        <v>30</v>
      </c>
      <c r="I67" s="479">
        <f t="shared" si="13"/>
        <v>30</v>
      </c>
      <c r="J67" s="479">
        <f t="shared" si="13"/>
        <v>30</v>
      </c>
      <c r="K67" s="1241" t="s">
        <v>224</v>
      </c>
      <c r="L67" s="1242"/>
      <c r="N67" s="2"/>
      <c r="O67" s="2"/>
      <c r="P67" s="3"/>
      <c r="R67" s="4"/>
      <c r="S67" s="4"/>
      <c r="T67" s="5"/>
      <c r="V67" s="6"/>
    </row>
    <row r="68" spans="9:22" ht="3.75" customHeight="1" thickBot="1">
      <c r="I68" s="3"/>
      <c r="K68" s="672"/>
      <c r="L68" s="3"/>
      <c r="N68" s="2"/>
      <c r="O68" s="2"/>
      <c r="P68" s="3"/>
      <c r="R68" s="4"/>
      <c r="S68" s="4"/>
      <c r="T68" s="5"/>
      <c r="V68" s="6"/>
    </row>
    <row r="69" spans="3:22" ht="20.25" customHeight="1">
      <c r="C69" s="1243" t="s">
        <v>206</v>
      </c>
      <c r="D69" s="136">
        <v>149</v>
      </c>
      <c r="E69" s="139">
        <v>135</v>
      </c>
      <c r="F69" s="689">
        <v>128</v>
      </c>
      <c r="G69" s="689">
        <v>143</v>
      </c>
      <c r="H69" s="689">
        <v>165</v>
      </c>
      <c r="I69" s="477"/>
      <c r="J69" s="477"/>
      <c r="K69" s="1237" t="s">
        <v>90</v>
      </c>
      <c r="L69" s="1238"/>
      <c r="N69" s="2"/>
      <c r="O69" s="2"/>
      <c r="P69" s="3"/>
      <c r="R69" s="4"/>
      <c r="S69" s="4"/>
      <c r="T69" s="5"/>
      <c r="V69" s="6"/>
    </row>
    <row r="70" spans="3:22" ht="15">
      <c r="C70" s="1244"/>
      <c r="D70" s="233">
        <f aca="true" t="shared" si="14" ref="D70:J70">IF(D69&lt;140,30,IF(D69&gt;=200,0,IF(D69&gt;=140,(200-D69)*0.5)))</f>
        <v>25.5</v>
      </c>
      <c r="E70" s="233">
        <f t="shared" si="14"/>
        <v>30</v>
      </c>
      <c r="F70" s="233">
        <f t="shared" si="14"/>
        <v>30</v>
      </c>
      <c r="G70" s="233">
        <f t="shared" si="14"/>
        <v>28.5</v>
      </c>
      <c r="H70" s="233">
        <f t="shared" si="14"/>
        <v>17.5</v>
      </c>
      <c r="I70" s="233">
        <f t="shared" si="14"/>
        <v>30</v>
      </c>
      <c r="J70" s="233">
        <f t="shared" si="14"/>
        <v>30</v>
      </c>
      <c r="K70" s="1239" t="s">
        <v>95</v>
      </c>
      <c r="L70" s="1240"/>
      <c r="N70" s="2"/>
      <c r="O70" s="2"/>
      <c r="P70" s="3"/>
      <c r="R70" s="4"/>
      <c r="S70" s="4"/>
      <c r="T70" s="5"/>
      <c r="V70" s="6"/>
    </row>
    <row r="71" spans="3:22" ht="15.75">
      <c r="C71" s="1246"/>
      <c r="D71" s="690">
        <f aca="true" t="shared" si="15" ref="D71:J71">D70+D69</f>
        <v>174.5</v>
      </c>
      <c r="E71" s="690">
        <f t="shared" si="15"/>
        <v>165</v>
      </c>
      <c r="F71" s="690">
        <f t="shared" si="15"/>
        <v>158</v>
      </c>
      <c r="G71" s="690">
        <f t="shared" si="15"/>
        <v>171.5</v>
      </c>
      <c r="H71" s="690">
        <f t="shared" si="15"/>
        <v>182.5</v>
      </c>
      <c r="I71" s="690">
        <f t="shared" si="15"/>
        <v>30</v>
      </c>
      <c r="J71" s="690">
        <f t="shared" si="15"/>
        <v>30</v>
      </c>
      <c r="K71" s="1247" t="s">
        <v>224</v>
      </c>
      <c r="L71" s="1248"/>
      <c r="N71" s="2"/>
      <c r="O71" s="2"/>
      <c r="P71" s="3"/>
      <c r="R71" s="4"/>
      <c r="S71" s="4"/>
      <c r="T71" s="5"/>
      <c r="V71" s="6"/>
    </row>
    <row r="72" spans="3:22" ht="3" customHeight="1" thickBot="1">
      <c r="C72" s="691"/>
      <c r="D72" s="692"/>
      <c r="E72" s="693"/>
      <c r="F72" s="693"/>
      <c r="G72" s="694"/>
      <c r="H72" s="694"/>
      <c r="I72" s="694"/>
      <c r="J72" s="694"/>
      <c r="K72" s="695"/>
      <c r="L72" s="696"/>
      <c r="N72" s="2"/>
      <c r="O72" s="2"/>
      <c r="P72" s="3"/>
      <c r="R72" s="4"/>
      <c r="S72" s="4"/>
      <c r="T72" s="5"/>
      <c r="V72" s="6"/>
    </row>
    <row r="73" spans="3:22" ht="20.25" customHeight="1">
      <c r="C73" s="1243" t="s">
        <v>214</v>
      </c>
      <c r="D73" s="136">
        <v>169</v>
      </c>
      <c r="E73" s="139">
        <v>136</v>
      </c>
      <c r="F73" s="139">
        <v>137</v>
      </c>
      <c r="G73" s="139">
        <v>163</v>
      </c>
      <c r="H73" s="689">
        <v>150</v>
      </c>
      <c r="I73" s="477"/>
      <c r="J73" s="477"/>
      <c r="K73" s="1237" t="s">
        <v>90</v>
      </c>
      <c r="L73" s="1238"/>
      <c r="N73" s="2"/>
      <c r="O73" s="2"/>
      <c r="P73" s="3"/>
      <c r="R73" s="4"/>
      <c r="S73" s="4"/>
      <c r="T73" s="5"/>
      <c r="V73" s="6"/>
    </row>
    <row r="74" spans="3:22" ht="15">
      <c r="C74" s="1244"/>
      <c r="D74" s="233">
        <f aca="true" t="shared" si="16" ref="D74:J74">IF(D73&lt;140,30,IF(D73&gt;=200,0,IF(D73&gt;=140,(200-D73)*0.5)))</f>
        <v>15.5</v>
      </c>
      <c r="E74" s="233">
        <f t="shared" si="16"/>
        <v>30</v>
      </c>
      <c r="F74" s="233">
        <f t="shared" si="16"/>
        <v>30</v>
      </c>
      <c r="G74" s="233">
        <f t="shared" si="16"/>
        <v>18.5</v>
      </c>
      <c r="H74" s="233">
        <f t="shared" si="16"/>
        <v>25</v>
      </c>
      <c r="I74" s="233">
        <f t="shared" si="16"/>
        <v>30</v>
      </c>
      <c r="J74" s="233">
        <f t="shared" si="16"/>
        <v>30</v>
      </c>
      <c r="K74" s="1239" t="s">
        <v>95</v>
      </c>
      <c r="L74" s="1240"/>
      <c r="N74" s="2"/>
      <c r="O74" s="2"/>
      <c r="P74" s="3"/>
      <c r="R74" s="4"/>
      <c r="S74" s="4"/>
      <c r="T74" s="5"/>
      <c r="V74" s="6"/>
    </row>
    <row r="75" spans="3:22" ht="16.5" thickBot="1">
      <c r="C75" s="1245"/>
      <c r="D75" s="479">
        <f aca="true" t="shared" si="17" ref="D75:J75">D74+D73</f>
        <v>184.5</v>
      </c>
      <c r="E75" s="479">
        <f t="shared" si="17"/>
        <v>166</v>
      </c>
      <c r="F75" s="479">
        <f t="shared" si="17"/>
        <v>167</v>
      </c>
      <c r="G75" s="479">
        <f t="shared" si="17"/>
        <v>181.5</v>
      </c>
      <c r="H75" s="479">
        <f t="shared" si="17"/>
        <v>175</v>
      </c>
      <c r="I75" s="479">
        <f t="shared" si="17"/>
        <v>30</v>
      </c>
      <c r="J75" s="479">
        <f t="shared" si="17"/>
        <v>30</v>
      </c>
      <c r="K75" s="1241" t="s">
        <v>224</v>
      </c>
      <c r="L75" s="1242"/>
      <c r="N75" s="2"/>
      <c r="O75" s="2"/>
      <c r="P75" s="3"/>
      <c r="R75" s="4"/>
      <c r="S75" s="4"/>
      <c r="T75" s="5"/>
      <c r="V75" s="6"/>
    </row>
    <row r="76" ht="4.5" customHeight="1" thickBot="1"/>
    <row r="77" spans="3:12" ht="20.25" customHeight="1" thickBot="1">
      <c r="C77" s="1243" t="s">
        <v>227</v>
      </c>
      <c r="D77" s="619">
        <v>146</v>
      </c>
      <c r="E77" s="620">
        <v>140</v>
      </c>
      <c r="F77" s="689">
        <v>152</v>
      </c>
      <c r="G77" s="689">
        <v>170</v>
      </c>
      <c r="H77" s="477"/>
      <c r="I77" s="477"/>
      <c r="J77" s="477"/>
      <c r="K77" s="1237" t="s">
        <v>90</v>
      </c>
      <c r="L77" s="1238"/>
    </row>
    <row r="78" spans="3:12" ht="15">
      <c r="C78" s="1244"/>
      <c r="D78" s="233">
        <f aca="true" t="shared" si="18" ref="D78:J78">IF(D77&lt;140,30,IF(D77&gt;=200,0,IF(D77&gt;=140,(200-D77)*0.5)))</f>
        <v>27</v>
      </c>
      <c r="E78" s="233">
        <f t="shared" si="18"/>
        <v>30</v>
      </c>
      <c r="F78" s="233">
        <f t="shared" si="18"/>
        <v>24</v>
      </c>
      <c r="G78" s="233">
        <f t="shared" si="18"/>
        <v>15</v>
      </c>
      <c r="H78" s="233">
        <f t="shared" si="18"/>
        <v>30</v>
      </c>
      <c r="I78" s="233">
        <f t="shared" si="18"/>
        <v>30</v>
      </c>
      <c r="J78" s="233">
        <f t="shared" si="18"/>
        <v>30</v>
      </c>
      <c r="K78" s="1239" t="s">
        <v>95</v>
      </c>
      <c r="L78" s="1240"/>
    </row>
    <row r="79" spans="3:12" ht="16.5" thickBot="1">
      <c r="C79" s="1245"/>
      <c r="D79" s="479">
        <f aca="true" t="shared" si="19" ref="D79:J79">D78+D77</f>
        <v>173</v>
      </c>
      <c r="E79" s="479">
        <f t="shared" si="19"/>
        <v>170</v>
      </c>
      <c r="F79" s="479">
        <f t="shared" si="19"/>
        <v>176</v>
      </c>
      <c r="G79" s="479">
        <f t="shared" si="19"/>
        <v>185</v>
      </c>
      <c r="H79" s="479">
        <f t="shared" si="19"/>
        <v>30</v>
      </c>
      <c r="I79" s="479">
        <f t="shared" si="19"/>
        <v>30</v>
      </c>
      <c r="J79" s="479">
        <f t="shared" si="19"/>
        <v>30</v>
      </c>
      <c r="K79" s="1241" t="s">
        <v>224</v>
      </c>
      <c r="L79" s="1242"/>
    </row>
  </sheetData>
  <sheetProtection selectLockedCells="1" selectUnlockedCells="1"/>
  <mergeCells count="17">
    <mergeCell ref="C77:C79"/>
    <mergeCell ref="K77:L77"/>
    <mergeCell ref="K78:L78"/>
    <mergeCell ref="K79:L79"/>
    <mergeCell ref="A1:K1"/>
    <mergeCell ref="K65:L65"/>
    <mergeCell ref="K66:L66"/>
    <mergeCell ref="K67:L67"/>
    <mergeCell ref="C65:C67"/>
    <mergeCell ref="K74:L74"/>
    <mergeCell ref="K75:L75"/>
    <mergeCell ref="C73:C75"/>
    <mergeCell ref="C69:C71"/>
    <mergeCell ref="K69:L69"/>
    <mergeCell ref="K70:L70"/>
    <mergeCell ref="K71:L71"/>
    <mergeCell ref="K73:L73"/>
  </mergeCells>
  <printOptions horizontalCentered="1" verticalCentered="1"/>
  <pageMargins left="0.4" right="0.13" top="0.18" bottom="0.51" header="0.12" footer="0.45"/>
  <pageSetup fitToHeight="2" horizontalDpi="300" verticalDpi="300" orientation="landscape" paperSize="9" scale="63" r:id="rId2"/>
  <rowBreaks count="1" manualBreakCount="1">
    <brk id="30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5"/>
  <dimension ref="A1:T61"/>
  <sheetViews>
    <sheetView zoomScale="75" zoomScaleNormal="75" zoomScaleSheetLayoutView="75" workbookViewId="0" topLeftCell="A1">
      <selection activeCell="Y30" sqref="Y30"/>
    </sheetView>
  </sheetViews>
  <sheetFormatPr defaultColWidth="9.140625" defaultRowHeight="12.75"/>
  <cols>
    <col min="1" max="1" width="5.7109375" style="1" customWidth="1"/>
    <col min="2" max="2" width="5.28125" style="74" customWidth="1"/>
    <col min="3" max="3" width="39.57421875" style="75" bestFit="1" customWidth="1"/>
    <col min="4" max="4" width="6.00390625" style="10" bestFit="1" customWidth="1"/>
    <col min="5" max="5" width="6.140625" style="1" customWidth="1"/>
    <col min="6" max="6" width="6.421875" style="1" customWidth="1"/>
    <col min="7" max="8" width="6.421875" style="3" customWidth="1"/>
    <col min="9" max="9" width="6.140625" style="12" bestFit="1" customWidth="1"/>
    <col min="10" max="10" width="11.8515625" style="3" customWidth="1"/>
    <col min="11" max="11" width="7.00390625" style="2" customWidth="1"/>
    <col min="12" max="12" width="7.421875" style="2" customWidth="1"/>
    <col min="13" max="13" width="5.8515625" style="2" customWidth="1"/>
    <col min="14" max="14" width="1.7109375" style="3" customWidth="1"/>
    <col min="15" max="17" width="5.421875" style="4" customWidth="1"/>
    <col min="18" max="18" width="6.00390625" style="5" customWidth="1"/>
    <col min="19" max="19" width="5.421875" style="0" customWidth="1"/>
    <col min="20" max="20" width="6.7109375" style="6" bestFit="1" customWidth="1"/>
  </cols>
  <sheetData>
    <row r="1" spans="1:11" ht="94.5" customHeight="1">
      <c r="A1" s="1236"/>
      <c r="B1" s="1235"/>
      <c r="C1" s="1235"/>
      <c r="D1" s="1235"/>
      <c r="E1" s="1235"/>
      <c r="F1" s="1235"/>
      <c r="G1" s="1235"/>
      <c r="H1" s="1235"/>
      <c r="I1" s="1235"/>
      <c r="J1" s="1235"/>
      <c r="K1" s="1235"/>
    </row>
    <row r="2" spans="1:8" ht="18">
      <c r="A2" s="7"/>
      <c r="C2" s="9" t="s">
        <v>1</v>
      </c>
      <c r="E2" s="11"/>
      <c r="F2" s="11"/>
      <c r="G2" s="11"/>
      <c r="H2" s="11"/>
    </row>
    <row r="3" spans="1:20" ht="51" thickBot="1">
      <c r="A3" s="77" t="s">
        <v>2</v>
      </c>
      <c r="B3" s="78" t="s">
        <v>169</v>
      </c>
      <c r="C3" s="79" t="s">
        <v>4</v>
      </c>
      <c r="D3" s="609" t="s">
        <v>5</v>
      </c>
      <c r="E3" s="610" t="s">
        <v>6</v>
      </c>
      <c r="F3" s="610" t="s">
        <v>7</v>
      </c>
      <c r="G3" s="611" t="s">
        <v>8</v>
      </c>
      <c r="H3" s="243" t="s">
        <v>170</v>
      </c>
      <c r="I3" s="82" t="s">
        <v>10</v>
      </c>
      <c r="J3" s="21" t="s">
        <v>11</v>
      </c>
      <c r="L3" s="12"/>
      <c r="N3" s="2"/>
      <c r="O3" s="2"/>
      <c r="Q3" s="3"/>
      <c r="R3" s="3"/>
      <c r="S3" s="4"/>
      <c r="T3"/>
    </row>
    <row r="4" spans="1:20" ht="22.5" customHeight="1">
      <c r="A4" s="245" t="s">
        <v>12</v>
      </c>
      <c r="B4" s="48">
        <v>0</v>
      </c>
      <c r="C4" s="648" t="s">
        <v>230</v>
      </c>
      <c r="D4" s="85">
        <v>15</v>
      </c>
      <c r="E4" s="86">
        <v>210</v>
      </c>
      <c r="F4" s="66">
        <v>247</v>
      </c>
      <c r="G4" s="48">
        <f aca="true" t="shared" si="0" ref="G4:G11">SUM(E4,F4)</f>
        <v>457</v>
      </c>
      <c r="H4" s="67">
        <f aca="true" t="shared" si="1" ref="H4:H11">COUNT(E4,F4)*B4+G4</f>
        <v>457</v>
      </c>
      <c r="I4" s="68">
        <f aca="true" t="shared" si="2" ref="I4:I11">H4-$H$4</f>
        <v>0</v>
      </c>
      <c r="J4" s="87">
        <v>46</v>
      </c>
      <c r="L4" s="31"/>
      <c r="N4" s="2"/>
      <c r="O4" s="2"/>
      <c r="Q4" s="3"/>
      <c r="R4" s="3"/>
      <c r="S4" s="4"/>
      <c r="T4"/>
    </row>
    <row r="5" spans="1:20" ht="18">
      <c r="A5" s="245" t="s">
        <v>14</v>
      </c>
      <c r="B5" s="35">
        <v>26</v>
      </c>
      <c r="C5" s="248" t="s">
        <v>47</v>
      </c>
      <c r="D5" s="37">
        <v>17</v>
      </c>
      <c r="E5" s="38">
        <v>192</v>
      </c>
      <c r="F5" s="39">
        <v>186</v>
      </c>
      <c r="G5" s="35">
        <f t="shared" si="0"/>
        <v>378</v>
      </c>
      <c r="H5" s="40">
        <f t="shared" si="1"/>
        <v>430</v>
      </c>
      <c r="I5" s="41">
        <f t="shared" si="2"/>
        <v>-27</v>
      </c>
      <c r="J5" s="87">
        <v>32</v>
      </c>
      <c r="L5" s="31"/>
      <c r="N5" s="2"/>
      <c r="O5" s="2"/>
      <c r="Q5" s="3"/>
      <c r="R5" s="3"/>
      <c r="S5" s="4"/>
      <c r="T5"/>
    </row>
    <row r="6" spans="1:20" ht="18">
      <c r="A6" s="249" t="s">
        <v>16</v>
      </c>
      <c r="B6" s="35">
        <v>5</v>
      </c>
      <c r="C6" s="248" t="s">
        <v>26</v>
      </c>
      <c r="D6" s="37">
        <v>19</v>
      </c>
      <c r="E6" s="38">
        <v>201</v>
      </c>
      <c r="F6" s="39">
        <v>202</v>
      </c>
      <c r="G6" s="35">
        <f t="shared" si="0"/>
        <v>403</v>
      </c>
      <c r="H6" s="40">
        <f t="shared" si="1"/>
        <v>413</v>
      </c>
      <c r="I6" s="41">
        <f t="shared" si="2"/>
        <v>-44</v>
      </c>
      <c r="J6" s="87">
        <v>23</v>
      </c>
      <c r="K6" s="45"/>
      <c r="L6" s="45"/>
      <c r="N6" s="2"/>
      <c r="O6" s="2"/>
      <c r="Q6" s="3"/>
      <c r="R6" s="3"/>
      <c r="S6" s="4"/>
      <c r="T6"/>
    </row>
    <row r="7" spans="1:20" ht="18">
      <c r="A7" s="245" t="s">
        <v>18</v>
      </c>
      <c r="B7" s="35">
        <v>7</v>
      </c>
      <c r="C7" s="248" t="s">
        <v>116</v>
      </c>
      <c r="D7" s="37">
        <v>21</v>
      </c>
      <c r="E7" s="38">
        <v>192</v>
      </c>
      <c r="F7" s="39">
        <v>204</v>
      </c>
      <c r="G7" s="35">
        <f t="shared" si="0"/>
        <v>396</v>
      </c>
      <c r="H7" s="40">
        <f t="shared" si="1"/>
        <v>410</v>
      </c>
      <c r="I7" s="41">
        <f t="shared" si="2"/>
        <v>-47</v>
      </c>
      <c r="J7" s="252" t="s">
        <v>20</v>
      </c>
      <c r="L7" s="31"/>
      <c r="N7" s="2"/>
      <c r="O7" s="2"/>
      <c r="Q7" s="3"/>
      <c r="R7" s="3"/>
      <c r="S7" s="4"/>
      <c r="T7"/>
    </row>
    <row r="8" spans="1:20" ht="18">
      <c r="A8" s="245" t="s">
        <v>21</v>
      </c>
      <c r="B8" s="48">
        <v>6</v>
      </c>
      <c r="C8" s="437" t="s">
        <v>72</v>
      </c>
      <c r="D8" s="85">
        <v>22</v>
      </c>
      <c r="E8" s="38">
        <v>220</v>
      </c>
      <c r="F8" s="39">
        <v>169</v>
      </c>
      <c r="G8" s="35">
        <f t="shared" si="0"/>
        <v>389</v>
      </c>
      <c r="H8" s="40">
        <f t="shared" si="1"/>
        <v>401</v>
      </c>
      <c r="I8" s="41">
        <f t="shared" si="2"/>
        <v>-56</v>
      </c>
      <c r="J8" s="252" t="s">
        <v>23</v>
      </c>
      <c r="L8" s="31"/>
      <c r="N8" s="2"/>
      <c r="O8" s="2"/>
      <c r="Q8" s="3"/>
      <c r="R8" s="3"/>
      <c r="S8" s="4"/>
      <c r="T8"/>
    </row>
    <row r="9" spans="1:20" ht="18.75" thickBot="1">
      <c r="A9" s="253" t="s">
        <v>24</v>
      </c>
      <c r="B9" s="254">
        <v>9</v>
      </c>
      <c r="C9" s="613" t="s">
        <v>42</v>
      </c>
      <c r="D9" s="256">
        <v>20</v>
      </c>
      <c r="E9" s="103">
        <v>205</v>
      </c>
      <c r="F9" s="257">
        <v>150</v>
      </c>
      <c r="G9" s="254">
        <f t="shared" si="0"/>
        <v>355</v>
      </c>
      <c r="H9" s="104">
        <f t="shared" si="1"/>
        <v>373</v>
      </c>
      <c r="I9" s="259">
        <f t="shared" si="2"/>
        <v>-84</v>
      </c>
      <c r="J9" s="260">
        <v>-0.3</v>
      </c>
      <c r="L9" s="61"/>
      <c r="N9" s="2"/>
      <c r="O9" s="2"/>
      <c r="Q9" s="3"/>
      <c r="R9" s="3"/>
      <c r="S9" s="4"/>
      <c r="T9"/>
    </row>
    <row r="10" spans="1:20" ht="18.75" thickTop="1">
      <c r="A10" s="62" t="s">
        <v>25</v>
      </c>
      <c r="B10" s="48">
        <v>14</v>
      </c>
      <c r="C10" s="278" t="s">
        <v>28</v>
      </c>
      <c r="D10" s="46">
        <v>16</v>
      </c>
      <c r="E10" s="38">
        <v>191</v>
      </c>
      <c r="F10" s="697">
        <v>151</v>
      </c>
      <c r="G10" s="48">
        <f t="shared" si="0"/>
        <v>342</v>
      </c>
      <c r="H10" s="67">
        <f t="shared" si="1"/>
        <v>370</v>
      </c>
      <c r="I10" s="698">
        <f t="shared" si="2"/>
        <v>-87</v>
      </c>
      <c r="J10" s="69"/>
      <c r="L10" s="70"/>
      <c r="N10" s="2"/>
      <c r="O10" s="2"/>
      <c r="Q10" s="3"/>
      <c r="R10" s="71"/>
      <c r="S10" s="4"/>
      <c r="T10"/>
    </row>
    <row r="11" spans="1:20" ht="18">
      <c r="A11" s="72" t="s">
        <v>27</v>
      </c>
      <c r="B11" s="48">
        <v>28</v>
      </c>
      <c r="C11" s="278" t="s">
        <v>209</v>
      </c>
      <c r="D11" s="264">
        <v>18</v>
      </c>
      <c r="E11" s="233">
        <v>125</v>
      </c>
      <c r="F11" s="39">
        <v>169</v>
      </c>
      <c r="G11" s="35">
        <f t="shared" si="0"/>
        <v>294</v>
      </c>
      <c r="H11" s="40">
        <f t="shared" si="1"/>
        <v>350</v>
      </c>
      <c r="I11" s="41">
        <f t="shared" si="2"/>
        <v>-107</v>
      </c>
      <c r="J11" s="69"/>
      <c r="L11" s="70"/>
      <c r="N11" s="2"/>
      <c r="O11" s="2"/>
      <c r="Q11" s="3"/>
      <c r="R11" s="71"/>
      <c r="S11" s="4"/>
      <c r="T11"/>
    </row>
    <row r="12" ht="63" customHeight="1">
      <c r="L12" s="76"/>
    </row>
    <row r="13" spans="1:8" ht="18">
      <c r="A13" s="7"/>
      <c r="C13" s="9" t="s">
        <v>31</v>
      </c>
      <c r="E13" s="11"/>
      <c r="F13" s="11"/>
      <c r="G13" s="11"/>
      <c r="H13" s="11"/>
    </row>
    <row r="14" spans="1:8" ht="49.5" customHeight="1" thickBot="1">
      <c r="A14" s="77" t="s">
        <v>32</v>
      </c>
      <c r="B14" s="78" t="s">
        <v>169</v>
      </c>
      <c r="C14" s="79" t="s">
        <v>4</v>
      </c>
      <c r="D14" s="77" t="s">
        <v>5</v>
      </c>
      <c r="E14" s="80" t="s">
        <v>6</v>
      </c>
      <c r="F14" s="81" t="s">
        <v>238</v>
      </c>
      <c r="G14" s="82" t="s">
        <v>10</v>
      </c>
      <c r="H14" s="83"/>
    </row>
    <row r="15" spans="1:19" ht="18">
      <c r="A15" s="84">
        <v>1</v>
      </c>
      <c r="B15" s="48">
        <v>6</v>
      </c>
      <c r="C15" s="437" t="s">
        <v>72</v>
      </c>
      <c r="D15" s="85" t="s">
        <v>177</v>
      </c>
      <c r="E15" s="86">
        <v>220</v>
      </c>
      <c r="F15" s="67">
        <f aca="true" t="shared" si="3" ref="F15:F29">B15+E15</f>
        <v>226</v>
      </c>
      <c r="G15" s="68">
        <f aca="true" t="shared" si="4" ref="G15:G29">F15-$F$20</f>
        <v>21</v>
      </c>
      <c r="H15" s="100" t="s">
        <v>39</v>
      </c>
      <c r="I15" s="87">
        <v>1</v>
      </c>
      <c r="P15" s="88"/>
      <c r="Q15" s="89"/>
      <c r="R15" s="90"/>
      <c r="S15" s="91"/>
    </row>
    <row r="16" spans="1:19" ht="18">
      <c r="A16" s="84">
        <v>2</v>
      </c>
      <c r="B16" s="35">
        <v>26</v>
      </c>
      <c r="C16" s="248" t="s">
        <v>47</v>
      </c>
      <c r="D16" s="37" t="s">
        <v>181</v>
      </c>
      <c r="E16" s="38">
        <v>192</v>
      </c>
      <c r="F16" s="67">
        <f t="shared" si="3"/>
        <v>218</v>
      </c>
      <c r="G16" s="41">
        <f t="shared" si="4"/>
        <v>13</v>
      </c>
      <c r="H16" s="699"/>
      <c r="I16" s="87">
        <v>2</v>
      </c>
      <c r="P16" s="88"/>
      <c r="Q16" s="89"/>
      <c r="R16" s="90"/>
      <c r="S16" s="91"/>
    </row>
    <row r="17" spans="1:19" ht="18">
      <c r="A17" s="94">
        <v>3</v>
      </c>
      <c r="B17" s="35">
        <v>9</v>
      </c>
      <c r="C17" s="248" t="s">
        <v>42</v>
      </c>
      <c r="D17" s="46" t="s">
        <v>193</v>
      </c>
      <c r="E17" s="38">
        <v>205</v>
      </c>
      <c r="F17" s="67">
        <f t="shared" si="3"/>
        <v>214</v>
      </c>
      <c r="G17" s="41">
        <f t="shared" si="4"/>
        <v>9</v>
      </c>
      <c r="H17" s="100" t="s">
        <v>39</v>
      </c>
      <c r="I17" s="87">
        <v>3</v>
      </c>
      <c r="J17" s="32"/>
      <c r="P17" s="88"/>
      <c r="Q17" s="89"/>
      <c r="R17" s="90"/>
      <c r="S17" s="91"/>
    </row>
    <row r="18" spans="1:19" ht="18">
      <c r="A18" s="84">
        <v>4</v>
      </c>
      <c r="B18" s="35">
        <v>0</v>
      </c>
      <c r="C18" s="248" t="s">
        <v>226</v>
      </c>
      <c r="D18" s="37" t="s">
        <v>179</v>
      </c>
      <c r="E18" s="38">
        <v>210</v>
      </c>
      <c r="F18" s="67">
        <f t="shared" si="3"/>
        <v>210</v>
      </c>
      <c r="G18" s="41">
        <f t="shared" si="4"/>
        <v>5</v>
      </c>
      <c r="H18" s="96"/>
      <c r="I18" s="87">
        <v>4</v>
      </c>
      <c r="P18" s="88"/>
      <c r="Q18" s="89"/>
      <c r="R18" s="90"/>
      <c r="S18" s="91"/>
    </row>
    <row r="19" spans="1:19" ht="18">
      <c r="A19" s="84">
        <v>5</v>
      </c>
      <c r="B19" s="48">
        <v>5</v>
      </c>
      <c r="C19" s="437" t="s">
        <v>26</v>
      </c>
      <c r="D19" s="85" t="s">
        <v>175</v>
      </c>
      <c r="E19" s="38">
        <v>201</v>
      </c>
      <c r="F19" s="67">
        <f t="shared" si="3"/>
        <v>206</v>
      </c>
      <c r="G19" s="41">
        <f t="shared" si="4"/>
        <v>1</v>
      </c>
      <c r="I19" s="87">
        <v>5</v>
      </c>
      <c r="P19" s="88"/>
      <c r="Q19" s="89"/>
      <c r="R19" s="90"/>
      <c r="S19" s="91"/>
    </row>
    <row r="20" spans="1:19" ht="18.75" thickBot="1">
      <c r="A20" s="101">
        <v>6</v>
      </c>
      <c r="B20" s="254">
        <v>14</v>
      </c>
      <c r="C20" s="613" t="s">
        <v>28</v>
      </c>
      <c r="D20" s="256" t="s">
        <v>185</v>
      </c>
      <c r="E20" s="103">
        <v>191</v>
      </c>
      <c r="F20" s="104">
        <f t="shared" si="3"/>
        <v>205</v>
      </c>
      <c r="G20" s="259">
        <f t="shared" si="4"/>
        <v>0</v>
      </c>
      <c r="I20" s="87">
        <v>6</v>
      </c>
      <c r="P20" s="88"/>
      <c r="Q20" s="89"/>
      <c r="R20" s="90"/>
      <c r="S20" s="91"/>
    </row>
    <row r="21" spans="1:19" ht="18.75" thickTop="1">
      <c r="A21" s="106">
        <v>7</v>
      </c>
      <c r="B21" s="48">
        <v>24</v>
      </c>
      <c r="C21" s="265" t="s">
        <v>15</v>
      </c>
      <c r="D21" s="85" t="s">
        <v>176</v>
      </c>
      <c r="E21" s="86">
        <v>176</v>
      </c>
      <c r="F21" s="67">
        <f t="shared" si="3"/>
        <v>200</v>
      </c>
      <c r="G21" s="68">
        <f t="shared" si="4"/>
        <v>-5</v>
      </c>
      <c r="I21" s="70"/>
      <c r="N21" s="4"/>
      <c r="P21" s="88"/>
      <c r="Q21" s="89"/>
      <c r="R21" s="90"/>
      <c r="S21" s="91"/>
    </row>
    <row r="22" spans="1:19" ht="18">
      <c r="A22" s="106">
        <v>8</v>
      </c>
      <c r="B22" s="48">
        <v>7</v>
      </c>
      <c r="C22" s="248" t="s">
        <v>116</v>
      </c>
      <c r="D22" s="37" t="s">
        <v>174</v>
      </c>
      <c r="E22" s="38">
        <v>192</v>
      </c>
      <c r="F22" s="67">
        <f t="shared" si="3"/>
        <v>199</v>
      </c>
      <c r="G22" s="41">
        <f t="shared" si="4"/>
        <v>-6</v>
      </c>
      <c r="H22" s="100" t="s">
        <v>39</v>
      </c>
      <c r="I22" s="70"/>
      <c r="P22" s="88"/>
      <c r="Q22" s="89"/>
      <c r="R22" s="90"/>
      <c r="S22" s="91"/>
    </row>
    <row r="23" spans="1:19" ht="18">
      <c r="A23" s="109">
        <v>9</v>
      </c>
      <c r="B23" s="48">
        <v>18</v>
      </c>
      <c r="C23" s="278" t="s">
        <v>17</v>
      </c>
      <c r="D23" s="37" t="s">
        <v>182</v>
      </c>
      <c r="E23" s="38">
        <v>181</v>
      </c>
      <c r="F23" s="67">
        <f t="shared" si="3"/>
        <v>199</v>
      </c>
      <c r="G23" s="41">
        <f t="shared" si="4"/>
        <v>-6</v>
      </c>
      <c r="I23" s="110"/>
      <c r="P23" s="88"/>
      <c r="Q23" s="89"/>
      <c r="R23" s="90"/>
      <c r="S23" s="91"/>
    </row>
    <row r="24" spans="1:19" ht="18">
      <c r="A24" s="106">
        <v>10</v>
      </c>
      <c r="B24" s="48">
        <v>8</v>
      </c>
      <c r="C24" s="265" t="s">
        <v>70</v>
      </c>
      <c r="D24" s="37" t="s">
        <v>184</v>
      </c>
      <c r="E24" s="38">
        <v>189</v>
      </c>
      <c r="F24" s="67">
        <f t="shared" si="3"/>
        <v>197</v>
      </c>
      <c r="G24" s="41">
        <f t="shared" si="4"/>
        <v>-8</v>
      </c>
      <c r="H24" s="700"/>
      <c r="I24" s="70"/>
      <c r="P24" s="88"/>
      <c r="Q24" s="89"/>
      <c r="R24" s="90"/>
      <c r="S24" s="91"/>
    </row>
    <row r="25" spans="1:19" ht="20.25" customHeight="1">
      <c r="A25" s="106">
        <v>11</v>
      </c>
      <c r="B25" s="48">
        <v>16</v>
      </c>
      <c r="C25" s="265" t="s">
        <v>81</v>
      </c>
      <c r="D25" s="37" t="s">
        <v>202</v>
      </c>
      <c r="E25" s="38">
        <v>157</v>
      </c>
      <c r="F25" s="115">
        <f t="shared" si="3"/>
        <v>173</v>
      </c>
      <c r="G25" s="41">
        <f t="shared" si="4"/>
        <v>-32</v>
      </c>
      <c r="I25" s="70"/>
      <c r="P25" s="88"/>
      <c r="Q25" s="113"/>
      <c r="R25" s="90"/>
      <c r="S25" s="91"/>
    </row>
    <row r="26" spans="1:19" ht="20.25" customHeight="1">
      <c r="A26" s="106">
        <v>12</v>
      </c>
      <c r="B26" s="48">
        <v>20</v>
      </c>
      <c r="C26" s="278" t="s">
        <v>45</v>
      </c>
      <c r="D26" s="37" t="s">
        <v>183</v>
      </c>
      <c r="E26" s="38">
        <v>143</v>
      </c>
      <c r="F26" s="67">
        <f t="shared" si="3"/>
        <v>163</v>
      </c>
      <c r="G26" s="41">
        <f t="shared" si="4"/>
        <v>-42</v>
      </c>
      <c r="I26" s="70"/>
      <c r="P26" s="88"/>
      <c r="Q26" s="113"/>
      <c r="R26" s="90"/>
      <c r="S26" s="91"/>
    </row>
    <row r="27" spans="1:19" ht="20.25" customHeight="1">
      <c r="A27" s="106">
        <v>13</v>
      </c>
      <c r="B27" s="48">
        <v>28</v>
      </c>
      <c r="C27" s="248" t="s">
        <v>209</v>
      </c>
      <c r="D27" s="264" t="s">
        <v>180</v>
      </c>
      <c r="E27" s="233">
        <v>125</v>
      </c>
      <c r="F27" s="67">
        <f t="shared" si="3"/>
        <v>153</v>
      </c>
      <c r="G27" s="41">
        <f t="shared" si="4"/>
        <v>-52</v>
      </c>
      <c r="H27" s="100" t="s">
        <v>39</v>
      </c>
      <c r="I27" s="70"/>
      <c r="P27" s="88"/>
      <c r="Q27" s="113"/>
      <c r="R27" s="90"/>
      <c r="S27" s="91"/>
    </row>
    <row r="28" spans="1:19" ht="20.25" customHeight="1">
      <c r="A28" s="106">
        <v>14</v>
      </c>
      <c r="B28" s="48">
        <v>0</v>
      </c>
      <c r="C28" s="278" t="s">
        <v>219</v>
      </c>
      <c r="D28" s="37" t="s">
        <v>190</v>
      </c>
      <c r="E28" s="38">
        <v>143</v>
      </c>
      <c r="F28" s="67">
        <f t="shared" si="3"/>
        <v>143</v>
      </c>
      <c r="G28" s="41">
        <f t="shared" si="4"/>
        <v>-62</v>
      </c>
      <c r="H28" s="700"/>
      <c r="I28" s="70"/>
      <c r="P28" s="88"/>
      <c r="Q28" s="113"/>
      <c r="R28" s="90"/>
      <c r="S28" s="91"/>
    </row>
    <row r="29" spans="1:19" ht="20.25" customHeight="1">
      <c r="A29" s="106">
        <v>15</v>
      </c>
      <c r="B29" s="48">
        <v>0</v>
      </c>
      <c r="C29" s="278" t="s">
        <v>212</v>
      </c>
      <c r="D29" s="37" t="s">
        <v>189</v>
      </c>
      <c r="E29" s="38">
        <v>131</v>
      </c>
      <c r="F29" s="67">
        <f t="shared" si="3"/>
        <v>131</v>
      </c>
      <c r="G29" s="41">
        <f t="shared" si="4"/>
        <v>-74</v>
      </c>
      <c r="H29" s="699"/>
      <c r="I29" s="70"/>
      <c r="P29" s="88"/>
      <c r="Q29" s="113"/>
      <c r="R29" s="90"/>
      <c r="S29" s="91"/>
    </row>
    <row r="30" spans="1:19" ht="130.5" customHeight="1">
      <c r="A30" s="116"/>
      <c r="B30" s="117"/>
      <c r="C30" s="118"/>
      <c r="D30" s="119"/>
      <c r="E30" s="120"/>
      <c r="F30" s="116"/>
      <c r="G30" s="96"/>
      <c r="H30" s="96"/>
      <c r="I30" s="70"/>
      <c r="P30" s="88"/>
      <c r="Q30" s="113"/>
      <c r="R30" s="90"/>
      <c r="S30" s="91"/>
    </row>
    <row r="31" spans="1:13" ht="20.25">
      <c r="A31" s="7" t="s">
        <v>56</v>
      </c>
      <c r="E31" s="121"/>
      <c r="M31" s="122">
        <f>MAX(E33:H48)</f>
        <v>297</v>
      </c>
    </row>
    <row r="32" spans="1:20" s="133" customFormat="1" ht="66" customHeight="1" thickBot="1">
      <c r="A32" s="77" t="s">
        <v>57</v>
      </c>
      <c r="B32" s="78" t="s">
        <v>169</v>
      </c>
      <c r="C32" s="79" t="s">
        <v>4</v>
      </c>
      <c r="D32" s="77" t="s">
        <v>5</v>
      </c>
      <c r="E32" s="123">
        <v>1</v>
      </c>
      <c r="F32" s="123">
        <v>2</v>
      </c>
      <c r="G32" s="123">
        <v>3</v>
      </c>
      <c r="H32" s="123">
        <v>4</v>
      </c>
      <c r="I32" s="124" t="s">
        <v>8</v>
      </c>
      <c r="J32" s="81" t="s">
        <v>186</v>
      </c>
      <c r="K32" s="125" t="s">
        <v>10</v>
      </c>
      <c r="L32" s="126" t="s">
        <v>59</v>
      </c>
      <c r="M32" s="79" t="s">
        <v>60</v>
      </c>
      <c r="N32" s="127"/>
      <c r="O32" s="128" t="s">
        <v>61</v>
      </c>
      <c r="P32" s="129" t="s">
        <v>62</v>
      </c>
      <c r="Q32" s="130" t="s">
        <v>63</v>
      </c>
      <c r="R32" s="130" t="s">
        <v>64</v>
      </c>
      <c r="S32" s="131" t="s">
        <v>65</v>
      </c>
      <c r="T32" s="132" t="s">
        <v>66</v>
      </c>
    </row>
    <row r="33" spans="1:20" s="133" customFormat="1" ht="20.25" customHeight="1">
      <c r="A33" s="134">
        <v>1</v>
      </c>
      <c r="B33" s="48">
        <v>6</v>
      </c>
      <c r="C33" s="582" t="s">
        <v>72</v>
      </c>
      <c r="D33" s="135" t="s">
        <v>204</v>
      </c>
      <c r="E33" s="136">
        <v>234</v>
      </c>
      <c r="F33" s="139">
        <v>257</v>
      </c>
      <c r="G33" s="139">
        <v>214</v>
      </c>
      <c r="H33" s="139">
        <v>227</v>
      </c>
      <c r="I33" s="140">
        <f aca="true" t="shared" si="5" ref="I33:I52">SUM(E33:H33)</f>
        <v>932</v>
      </c>
      <c r="J33" s="141">
        <f aca="true" t="shared" si="6" ref="J33:J52">COUNT(E33:H33)*B33+I33</f>
        <v>956</v>
      </c>
      <c r="K33" s="142">
        <f aca="true" t="shared" si="7" ref="K33:K52">J33-$J$42</f>
        <v>104</v>
      </c>
      <c r="L33" s="143">
        <f aca="true" t="shared" si="8" ref="L33:L52">MIN(E33:H33)</f>
        <v>214</v>
      </c>
      <c r="M33" s="144">
        <f aca="true" t="shared" si="9" ref="M33:M52">MAX(E33:H33)</f>
        <v>257</v>
      </c>
      <c r="N33" s="145"/>
      <c r="O33" s="146"/>
      <c r="P33" s="147"/>
      <c r="Q33" s="148"/>
      <c r="R33" s="66">
        <f aca="true" t="shared" si="10" ref="R33:R52">Q33+P33+B33</f>
        <v>6</v>
      </c>
      <c r="S33" s="149"/>
      <c r="T33" s="150">
        <f aca="true" t="shared" si="11" ref="T33:T52">IF(I33,AVERAGE(E33:H33),0)</f>
        <v>233</v>
      </c>
    </row>
    <row r="34" spans="1:20" s="133" customFormat="1" ht="20.25" customHeight="1" thickBot="1">
      <c r="A34" s="616">
        <v>2</v>
      </c>
      <c r="B34" s="92">
        <v>9</v>
      </c>
      <c r="C34" s="680" t="s">
        <v>42</v>
      </c>
      <c r="D34" s="618" t="s">
        <v>189</v>
      </c>
      <c r="E34" s="619">
        <v>214</v>
      </c>
      <c r="F34" s="701">
        <v>297</v>
      </c>
      <c r="G34" s="620">
        <v>178</v>
      </c>
      <c r="H34" s="620">
        <v>194</v>
      </c>
      <c r="I34" s="622">
        <f t="shared" si="5"/>
        <v>883</v>
      </c>
      <c r="J34" s="623">
        <f t="shared" si="6"/>
        <v>919</v>
      </c>
      <c r="K34" s="159">
        <f t="shared" si="7"/>
        <v>67</v>
      </c>
      <c r="L34" s="143">
        <f t="shared" si="8"/>
        <v>178</v>
      </c>
      <c r="M34" s="144">
        <f t="shared" si="9"/>
        <v>297</v>
      </c>
      <c r="N34" s="145"/>
      <c r="O34" s="146"/>
      <c r="P34" s="147"/>
      <c r="Q34" s="148"/>
      <c r="R34" s="66">
        <f t="shared" si="10"/>
        <v>9</v>
      </c>
      <c r="S34" s="149"/>
      <c r="T34" s="160">
        <f t="shared" si="11"/>
        <v>220.75</v>
      </c>
    </row>
    <row r="35" spans="1:20" s="133" customFormat="1" ht="20.25" customHeight="1">
      <c r="A35" s="702">
        <v>3</v>
      </c>
      <c r="B35" s="48">
        <v>28</v>
      </c>
      <c r="C35" s="582" t="s">
        <v>209</v>
      </c>
      <c r="D35" s="135" t="s">
        <v>183</v>
      </c>
      <c r="E35" s="136">
        <v>184</v>
      </c>
      <c r="F35" s="139">
        <v>179</v>
      </c>
      <c r="G35" s="163">
        <v>225</v>
      </c>
      <c r="H35" s="139">
        <v>213</v>
      </c>
      <c r="I35" s="140">
        <f t="shared" si="5"/>
        <v>801</v>
      </c>
      <c r="J35" s="141">
        <f t="shared" si="6"/>
        <v>913</v>
      </c>
      <c r="K35" s="159">
        <f t="shared" si="7"/>
        <v>61</v>
      </c>
      <c r="L35" s="143">
        <f t="shared" si="8"/>
        <v>179</v>
      </c>
      <c r="M35" s="144">
        <f t="shared" si="9"/>
        <v>225</v>
      </c>
      <c r="N35" s="145"/>
      <c r="O35" s="163">
        <v>225</v>
      </c>
      <c r="P35" s="147"/>
      <c r="Q35" s="148"/>
      <c r="R35" s="66">
        <f t="shared" si="10"/>
        <v>28</v>
      </c>
      <c r="S35" s="149" t="s">
        <v>179</v>
      </c>
      <c r="T35" s="160">
        <f t="shared" si="11"/>
        <v>200.25</v>
      </c>
    </row>
    <row r="36" spans="1:20" s="133" customFormat="1" ht="20.25" customHeight="1" thickBot="1">
      <c r="A36" s="134">
        <v>4</v>
      </c>
      <c r="B36" s="624">
        <v>7</v>
      </c>
      <c r="C36" s="680" t="s">
        <v>116</v>
      </c>
      <c r="D36" s="625" t="s">
        <v>184</v>
      </c>
      <c r="E36" s="626">
        <v>225</v>
      </c>
      <c r="F36" s="627">
        <v>211</v>
      </c>
      <c r="G36" s="627">
        <v>244</v>
      </c>
      <c r="H36" s="627">
        <v>203</v>
      </c>
      <c r="I36" s="628">
        <f t="shared" si="5"/>
        <v>883</v>
      </c>
      <c r="J36" s="629">
        <f t="shared" si="6"/>
        <v>911</v>
      </c>
      <c r="K36" s="630">
        <f t="shared" si="7"/>
        <v>59</v>
      </c>
      <c r="L36" s="631">
        <f t="shared" si="8"/>
        <v>203</v>
      </c>
      <c r="M36" s="632">
        <f t="shared" si="9"/>
        <v>244</v>
      </c>
      <c r="N36" s="633"/>
      <c r="O36" s="634"/>
      <c r="P36" s="635"/>
      <c r="Q36" s="148"/>
      <c r="R36" s="66">
        <f t="shared" si="10"/>
        <v>7</v>
      </c>
      <c r="S36" s="149"/>
      <c r="T36" s="160">
        <f t="shared" si="11"/>
        <v>220.75</v>
      </c>
    </row>
    <row r="37" spans="1:20" s="180" customFormat="1" ht="20.25" customHeight="1">
      <c r="A37" s="685">
        <v>5</v>
      </c>
      <c r="B37" s="48">
        <v>5</v>
      </c>
      <c r="C37" s="437" t="s">
        <v>26</v>
      </c>
      <c r="D37" s="135" t="s">
        <v>193</v>
      </c>
      <c r="E37" s="136">
        <v>227</v>
      </c>
      <c r="F37" s="139">
        <v>200</v>
      </c>
      <c r="G37" s="139">
        <v>247</v>
      </c>
      <c r="H37" s="163">
        <v>205</v>
      </c>
      <c r="I37" s="140">
        <f t="shared" si="5"/>
        <v>879</v>
      </c>
      <c r="J37" s="141">
        <f t="shared" si="6"/>
        <v>899</v>
      </c>
      <c r="K37" s="142">
        <f t="shared" si="7"/>
        <v>47</v>
      </c>
      <c r="L37" s="143">
        <f t="shared" si="8"/>
        <v>200</v>
      </c>
      <c r="M37" s="144">
        <f t="shared" si="9"/>
        <v>247</v>
      </c>
      <c r="N37" s="145"/>
      <c r="O37" s="163">
        <v>205</v>
      </c>
      <c r="P37" s="147"/>
      <c r="Q37" s="148"/>
      <c r="R37" s="66">
        <f t="shared" si="10"/>
        <v>5</v>
      </c>
      <c r="S37" s="149" t="s">
        <v>174</v>
      </c>
      <c r="T37" s="160">
        <f t="shared" si="11"/>
        <v>219.75</v>
      </c>
    </row>
    <row r="38" spans="1:20" s="180" customFormat="1" ht="20.25" customHeight="1">
      <c r="A38" s="685">
        <v>6</v>
      </c>
      <c r="B38" s="48">
        <v>24</v>
      </c>
      <c r="C38" s="248" t="s">
        <v>15</v>
      </c>
      <c r="D38" s="135" t="s">
        <v>179</v>
      </c>
      <c r="E38" s="136">
        <v>205</v>
      </c>
      <c r="F38" s="163">
        <v>204</v>
      </c>
      <c r="G38" s="139">
        <v>160</v>
      </c>
      <c r="H38" s="139">
        <v>207</v>
      </c>
      <c r="I38" s="140">
        <f t="shared" si="5"/>
        <v>776</v>
      </c>
      <c r="J38" s="141">
        <f t="shared" si="6"/>
        <v>872</v>
      </c>
      <c r="K38" s="159">
        <f t="shared" si="7"/>
        <v>20</v>
      </c>
      <c r="L38" s="143">
        <f t="shared" si="8"/>
        <v>160</v>
      </c>
      <c r="M38" s="144">
        <f t="shared" si="9"/>
        <v>207</v>
      </c>
      <c r="N38" s="145"/>
      <c r="O38" s="163">
        <v>204</v>
      </c>
      <c r="P38" s="147"/>
      <c r="Q38" s="148"/>
      <c r="R38" s="66">
        <f t="shared" si="10"/>
        <v>24</v>
      </c>
      <c r="S38" s="149" t="s">
        <v>189</v>
      </c>
      <c r="T38" s="160">
        <f t="shared" si="11"/>
        <v>194</v>
      </c>
    </row>
    <row r="39" spans="1:20" s="133" customFormat="1" ht="20.25" customHeight="1">
      <c r="A39" s="685">
        <v>7</v>
      </c>
      <c r="B39" s="48">
        <v>18</v>
      </c>
      <c r="C39" s="248" t="s">
        <v>17</v>
      </c>
      <c r="D39" s="135" t="s">
        <v>199</v>
      </c>
      <c r="E39" s="136">
        <v>192</v>
      </c>
      <c r="F39" s="139">
        <v>210</v>
      </c>
      <c r="G39" s="139">
        <v>211</v>
      </c>
      <c r="H39" s="163">
        <v>183</v>
      </c>
      <c r="I39" s="140">
        <f t="shared" si="5"/>
        <v>796</v>
      </c>
      <c r="J39" s="141">
        <f t="shared" si="6"/>
        <v>868</v>
      </c>
      <c r="K39" s="159">
        <f t="shared" si="7"/>
        <v>16</v>
      </c>
      <c r="L39" s="143">
        <f t="shared" si="8"/>
        <v>183</v>
      </c>
      <c r="M39" s="144">
        <f t="shared" si="9"/>
        <v>211</v>
      </c>
      <c r="N39" s="145"/>
      <c r="O39" s="163">
        <v>183</v>
      </c>
      <c r="P39" s="147"/>
      <c r="Q39" s="148"/>
      <c r="R39" s="66">
        <f t="shared" si="10"/>
        <v>18</v>
      </c>
      <c r="S39" s="149" t="s">
        <v>176</v>
      </c>
      <c r="T39" s="160">
        <f t="shared" si="11"/>
        <v>199</v>
      </c>
    </row>
    <row r="40" spans="1:20" s="133" customFormat="1" ht="20.25" customHeight="1">
      <c r="A40" s="685">
        <v>8</v>
      </c>
      <c r="B40" s="48">
        <v>0</v>
      </c>
      <c r="C40" s="248" t="s">
        <v>226</v>
      </c>
      <c r="D40" s="135" t="s">
        <v>174</v>
      </c>
      <c r="E40" s="136">
        <v>269</v>
      </c>
      <c r="F40" s="163">
        <v>189</v>
      </c>
      <c r="G40" s="139">
        <v>182</v>
      </c>
      <c r="H40" s="139">
        <v>225</v>
      </c>
      <c r="I40" s="140">
        <f t="shared" si="5"/>
        <v>865</v>
      </c>
      <c r="J40" s="141">
        <f t="shared" si="6"/>
        <v>865</v>
      </c>
      <c r="K40" s="159">
        <f t="shared" si="7"/>
        <v>13</v>
      </c>
      <c r="L40" s="143">
        <f t="shared" si="8"/>
        <v>182</v>
      </c>
      <c r="M40" s="144">
        <f t="shared" si="9"/>
        <v>269</v>
      </c>
      <c r="N40" s="145"/>
      <c r="O40" s="163">
        <v>189</v>
      </c>
      <c r="P40" s="147"/>
      <c r="Q40" s="148"/>
      <c r="R40" s="66">
        <f t="shared" si="10"/>
        <v>0</v>
      </c>
      <c r="S40" s="149" t="s">
        <v>178</v>
      </c>
      <c r="T40" s="160">
        <f t="shared" si="11"/>
        <v>216.25</v>
      </c>
    </row>
    <row r="41" spans="1:20" s="133" customFormat="1" ht="20.25" customHeight="1">
      <c r="A41" s="685">
        <v>9</v>
      </c>
      <c r="B41" s="48">
        <v>16</v>
      </c>
      <c r="C41" s="248" t="s">
        <v>81</v>
      </c>
      <c r="D41" s="135" t="s">
        <v>177</v>
      </c>
      <c r="E41" s="136">
        <v>178</v>
      </c>
      <c r="F41" s="139">
        <v>200</v>
      </c>
      <c r="G41" s="139">
        <v>206</v>
      </c>
      <c r="H41" s="201">
        <v>210</v>
      </c>
      <c r="I41" s="140">
        <f t="shared" si="5"/>
        <v>794</v>
      </c>
      <c r="J41" s="141">
        <f t="shared" si="6"/>
        <v>858</v>
      </c>
      <c r="K41" s="159">
        <f t="shared" si="7"/>
        <v>6</v>
      </c>
      <c r="L41" s="143">
        <f t="shared" si="8"/>
        <v>178</v>
      </c>
      <c r="M41" s="144">
        <f t="shared" si="9"/>
        <v>210</v>
      </c>
      <c r="N41" s="145"/>
      <c r="O41" s="146"/>
      <c r="P41" s="201">
        <v>210</v>
      </c>
      <c r="Q41" s="148"/>
      <c r="R41" s="66">
        <f t="shared" si="10"/>
        <v>226</v>
      </c>
      <c r="S41" s="149" t="s">
        <v>185</v>
      </c>
      <c r="T41" s="160">
        <f t="shared" si="11"/>
        <v>198.5</v>
      </c>
    </row>
    <row r="42" spans="1:20" s="133" customFormat="1" ht="20.25" customHeight="1" thickBot="1">
      <c r="A42" s="703">
        <v>10</v>
      </c>
      <c r="B42" s="704">
        <v>14</v>
      </c>
      <c r="C42" s="639" t="s">
        <v>28</v>
      </c>
      <c r="D42" s="166" t="s">
        <v>182</v>
      </c>
      <c r="E42" s="169">
        <v>171</v>
      </c>
      <c r="F42" s="168">
        <v>184</v>
      </c>
      <c r="G42" s="168">
        <v>210</v>
      </c>
      <c r="H42" s="168">
        <v>231</v>
      </c>
      <c r="I42" s="171">
        <f t="shared" si="5"/>
        <v>796</v>
      </c>
      <c r="J42" s="172">
        <f t="shared" si="6"/>
        <v>852</v>
      </c>
      <c r="K42" s="173">
        <f t="shared" si="7"/>
        <v>0</v>
      </c>
      <c r="L42" s="174">
        <f t="shared" si="8"/>
        <v>171</v>
      </c>
      <c r="M42" s="175">
        <f t="shared" si="9"/>
        <v>231</v>
      </c>
      <c r="N42" s="176"/>
      <c r="O42" s="169">
        <v>171</v>
      </c>
      <c r="P42" s="177"/>
      <c r="Q42" s="178"/>
      <c r="R42" s="642">
        <f t="shared" si="10"/>
        <v>14</v>
      </c>
      <c r="S42" s="643" t="s">
        <v>190</v>
      </c>
      <c r="T42" s="644">
        <f t="shared" si="11"/>
        <v>199</v>
      </c>
    </row>
    <row r="43" spans="1:20" s="133" customFormat="1" ht="20.25" customHeight="1">
      <c r="A43" s="705">
        <v>11</v>
      </c>
      <c r="B43" s="48">
        <v>19</v>
      </c>
      <c r="C43" s="265" t="s">
        <v>54</v>
      </c>
      <c r="D43" s="135" t="s">
        <v>211</v>
      </c>
      <c r="E43" s="136">
        <v>194</v>
      </c>
      <c r="F43" s="139">
        <v>178</v>
      </c>
      <c r="G43" s="139">
        <v>194</v>
      </c>
      <c r="H43" s="139">
        <v>210</v>
      </c>
      <c r="I43" s="140">
        <f t="shared" si="5"/>
        <v>776</v>
      </c>
      <c r="J43" s="141">
        <f t="shared" si="6"/>
        <v>852</v>
      </c>
      <c r="K43" s="142">
        <f t="shared" si="7"/>
        <v>0</v>
      </c>
      <c r="L43" s="143">
        <f t="shared" si="8"/>
        <v>178</v>
      </c>
      <c r="M43" s="144">
        <f t="shared" si="9"/>
        <v>210</v>
      </c>
      <c r="N43" s="145"/>
      <c r="O43" s="146"/>
      <c r="P43" s="147"/>
      <c r="Q43" s="148"/>
      <c r="R43" s="66">
        <f t="shared" si="10"/>
        <v>19</v>
      </c>
      <c r="S43" s="149"/>
      <c r="T43" s="150">
        <f t="shared" si="11"/>
        <v>194</v>
      </c>
    </row>
    <row r="44" spans="1:20" s="133" customFormat="1" ht="20.25" customHeight="1">
      <c r="A44" s="685">
        <v>12</v>
      </c>
      <c r="B44" s="48">
        <v>29</v>
      </c>
      <c r="C44" s="278" t="s">
        <v>197</v>
      </c>
      <c r="D44" s="135" t="s">
        <v>176</v>
      </c>
      <c r="E44" s="136">
        <v>160</v>
      </c>
      <c r="F44" s="139">
        <v>168</v>
      </c>
      <c r="G44" s="139">
        <v>161</v>
      </c>
      <c r="H44" s="139">
        <v>175</v>
      </c>
      <c r="I44" s="140">
        <f t="shared" si="5"/>
        <v>664</v>
      </c>
      <c r="J44" s="141">
        <f t="shared" si="6"/>
        <v>780</v>
      </c>
      <c r="K44" s="159">
        <f t="shared" si="7"/>
        <v>-72</v>
      </c>
      <c r="L44" s="143">
        <f t="shared" si="8"/>
        <v>160</v>
      </c>
      <c r="M44" s="144">
        <f t="shared" si="9"/>
        <v>175</v>
      </c>
      <c r="N44" s="145"/>
      <c r="O44" s="146"/>
      <c r="P44" s="201">
        <v>154</v>
      </c>
      <c r="Q44" s="148"/>
      <c r="R44" s="66">
        <f t="shared" si="10"/>
        <v>183</v>
      </c>
      <c r="S44" s="149" t="s">
        <v>175</v>
      </c>
      <c r="T44" s="160">
        <f t="shared" si="11"/>
        <v>166</v>
      </c>
    </row>
    <row r="45" spans="1:20" s="133" customFormat="1" ht="20.25" customHeight="1">
      <c r="A45" s="685">
        <v>13</v>
      </c>
      <c r="B45" s="48">
        <v>19</v>
      </c>
      <c r="C45" s="278" t="s">
        <v>49</v>
      </c>
      <c r="D45" s="135" t="s">
        <v>185</v>
      </c>
      <c r="E45" s="136">
        <v>161</v>
      </c>
      <c r="F45" s="139">
        <v>189</v>
      </c>
      <c r="G45" s="139">
        <v>191</v>
      </c>
      <c r="H45" s="139">
        <v>156</v>
      </c>
      <c r="I45" s="140">
        <f t="shared" si="5"/>
        <v>697</v>
      </c>
      <c r="J45" s="141">
        <f t="shared" si="6"/>
        <v>773</v>
      </c>
      <c r="K45" s="159">
        <f t="shared" si="7"/>
        <v>-79</v>
      </c>
      <c r="L45" s="143">
        <f t="shared" si="8"/>
        <v>156</v>
      </c>
      <c r="M45" s="144">
        <f t="shared" si="9"/>
        <v>191</v>
      </c>
      <c r="N45" s="145"/>
      <c r="O45" s="146"/>
      <c r="P45" s="147"/>
      <c r="Q45" s="207">
        <v>162</v>
      </c>
      <c r="R45" s="66">
        <f t="shared" si="10"/>
        <v>181</v>
      </c>
      <c r="S45" s="149" t="s">
        <v>180</v>
      </c>
      <c r="T45" s="160">
        <f t="shared" si="11"/>
        <v>174.25</v>
      </c>
    </row>
    <row r="46" spans="1:20" s="133" customFormat="1" ht="20.25" customHeight="1">
      <c r="A46" s="685">
        <v>14</v>
      </c>
      <c r="B46" s="48">
        <v>26</v>
      </c>
      <c r="C46" s="652" t="s">
        <v>47</v>
      </c>
      <c r="D46" s="135" t="s">
        <v>175</v>
      </c>
      <c r="E46" s="136">
        <v>162</v>
      </c>
      <c r="F46" s="139">
        <v>147</v>
      </c>
      <c r="G46" s="139">
        <v>148</v>
      </c>
      <c r="H46" s="139">
        <v>181</v>
      </c>
      <c r="I46" s="140">
        <f t="shared" si="5"/>
        <v>638</v>
      </c>
      <c r="J46" s="141">
        <f t="shared" si="6"/>
        <v>742</v>
      </c>
      <c r="K46" s="159">
        <f t="shared" si="7"/>
        <v>-110</v>
      </c>
      <c r="L46" s="143">
        <f t="shared" si="8"/>
        <v>147</v>
      </c>
      <c r="M46" s="144">
        <f t="shared" si="9"/>
        <v>181</v>
      </c>
      <c r="N46" s="145"/>
      <c r="O46" s="146"/>
      <c r="P46" s="147"/>
      <c r="Q46" s="207">
        <v>171</v>
      </c>
      <c r="R46" s="325">
        <f t="shared" si="10"/>
        <v>197</v>
      </c>
      <c r="S46" s="149" t="s">
        <v>182</v>
      </c>
      <c r="T46" s="160">
        <f t="shared" si="11"/>
        <v>159.5</v>
      </c>
    </row>
    <row r="47" spans="1:20" s="133" customFormat="1" ht="20.25" customHeight="1">
      <c r="A47" s="685">
        <v>15</v>
      </c>
      <c r="B47" s="48">
        <v>15</v>
      </c>
      <c r="C47" s="278" t="s">
        <v>77</v>
      </c>
      <c r="D47" s="135" t="s">
        <v>181</v>
      </c>
      <c r="E47" s="136">
        <v>151</v>
      </c>
      <c r="F47" s="139">
        <v>148</v>
      </c>
      <c r="G47" s="139">
        <v>223</v>
      </c>
      <c r="H47" s="139">
        <v>142</v>
      </c>
      <c r="I47" s="140">
        <f t="shared" si="5"/>
        <v>664</v>
      </c>
      <c r="J47" s="141">
        <f t="shared" si="6"/>
        <v>724</v>
      </c>
      <c r="K47" s="159">
        <f t="shared" si="7"/>
        <v>-128</v>
      </c>
      <c r="L47" s="143">
        <f t="shared" si="8"/>
        <v>142</v>
      </c>
      <c r="M47" s="144">
        <f t="shared" si="9"/>
        <v>223</v>
      </c>
      <c r="N47" s="145"/>
      <c r="O47" s="146"/>
      <c r="P47" s="147"/>
      <c r="Q47" s="148"/>
      <c r="R47" s="66">
        <f t="shared" si="10"/>
        <v>15</v>
      </c>
      <c r="S47" s="149"/>
      <c r="T47" s="160">
        <f t="shared" si="11"/>
        <v>166</v>
      </c>
    </row>
    <row r="48" spans="1:20" s="206" customFormat="1" ht="20.25" customHeight="1">
      <c r="A48" s="685">
        <v>16</v>
      </c>
      <c r="B48" s="48">
        <v>20</v>
      </c>
      <c r="C48" s="278" t="s">
        <v>45</v>
      </c>
      <c r="D48" s="135" t="s">
        <v>180</v>
      </c>
      <c r="E48" s="136">
        <v>165</v>
      </c>
      <c r="F48" s="139">
        <v>155</v>
      </c>
      <c r="G48" s="139">
        <v>169</v>
      </c>
      <c r="H48" s="139">
        <v>148</v>
      </c>
      <c r="I48" s="140">
        <f t="shared" si="5"/>
        <v>637</v>
      </c>
      <c r="J48" s="141">
        <f t="shared" si="6"/>
        <v>717</v>
      </c>
      <c r="K48" s="159">
        <f t="shared" si="7"/>
        <v>-135</v>
      </c>
      <c r="L48" s="143">
        <f t="shared" si="8"/>
        <v>148</v>
      </c>
      <c r="M48" s="144">
        <f t="shared" si="9"/>
        <v>169</v>
      </c>
      <c r="N48" s="145"/>
      <c r="O48" s="146"/>
      <c r="P48" s="147"/>
      <c r="Q48" s="207">
        <v>149</v>
      </c>
      <c r="R48" s="66">
        <f t="shared" si="10"/>
        <v>169</v>
      </c>
      <c r="S48" s="149" t="s">
        <v>183</v>
      </c>
      <c r="T48" s="160">
        <f t="shared" si="11"/>
        <v>159.25</v>
      </c>
    </row>
    <row r="49" spans="1:20" s="206" customFormat="1" ht="20.25" customHeight="1">
      <c r="A49" s="685">
        <v>17</v>
      </c>
      <c r="B49" s="48">
        <v>0</v>
      </c>
      <c r="C49" s="652" t="s">
        <v>219</v>
      </c>
      <c r="D49" s="135" t="s">
        <v>190</v>
      </c>
      <c r="E49" s="203">
        <v>174</v>
      </c>
      <c r="F49" s="204">
        <v>172</v>
      </c>
      <c r="G49" s="204">
        <v>175</v>
      </c>
      <c r="H49" s="204">
        <v>192</v>
      </c>
      <c r="I49" s="140">
        <f t="shared" si="5"/>
        <v>713</v>
      </c>
      <c r="J49" s="141">
        <f t="shared" si="6"/>
        <v>713</v>
      </c>
      <c r="K49" s="159">
        <f t="shared" si="7"/>
        <v>-139</v>
      </c>
      <c r="L49" s="143">
        <f t="shared" si="8"/>
        <v>172</v>
      </c>
      <c r="M49" s="144">
        <f t="shared" si="9"/>
        <v>192</v>
      </c>
      <c r="N49" s="145"/>
      <c r="O49" s="146"/>
      <c r="P49" s="147"/>
      <c r="Q49" s="207">
        <v>195</v>
      </c>
      <c r="R49" s="325">
        <f t="shared" si="10"/>
        <v>195</v>
      </c>
      <c r="S49" s="149" t="s">
        <v>181</v>
      </c>
      <c r="T49" s="160">
        <f t="shared" si="11"/>
        <v>178.25</v>
      </c>
    </row>
    <row r="50" spans="1:20" s="206" customFormat="1" ht="20.25" customHeight="1">
      <c r="A50" s="685">
        <v>18</v>
      </c>
      <c r="B50" s="48">
        <v>0</v>
      </c>
      <c r="C50" s="652" t="s">
        <v>212</v>
      </c>
      <c r="D50" s="135" t="s">
        <v>202</v>
      </c>
      <c r="E50" s="203">
        <v>176.5</v>
      </c>
      <c r="F50" s="204">
        <v>179</v>
      </c>
      <c r="G50" s="204">
        <v>183</v>
      </c>
      <c r="H50" s="204">
        <v>164</v>
      </c>
      <c r="I50" s="140">
        <f t="shared" si="5"/>
        <v>702.5</v>
      </c>
      <c r="J50" s="141">
        <f t="shared" si="6"/>
        <v>702.5</v>
      </c>
      <c r="K50" s="159">
        <f t="shared" si="7"/>
        <v>-149.5</v>
      </c>
      <c r="L50" s="143">
        <f t="shared" si="8"/>
        <v>164</v>
      </c>
      <c r="M50" s="144">
        <f t="shared" si="9"/>
        <v>183</v>
      </c>
      <c r="N50" s="145"/>
      <c r="O50" s="146"/>
      <c r="P50" s="147"/>
      <c r="Q50" s="207">
        <v>190</v>
      </c>
      <c r="R50" s="325">
        <f t="shared" si="10"/>
        <v>190</v>
      </c>
      <c r="S50" s="149" t="s">
        <v>177</v>
      </c>
      <c r="T50" s="160">
        <f t="shared" si="11"/>
        <v>175.625</v>
      </c>
    </row>
    <row r="51" spans="1:20" s="206" customFormat="1" ht="20.25" customHeight="1">
      <c r="A51" s="685">
        <v>19</v>
      </c>
      <c r="B51" s="48">
        <v>30</v>
      </c>
      <c r="C51" s="278" t="s">
        <v>126</v>
      </c>
      <c r="D51" s="135" t="s">
        <v>207</v>
      </c>
      <c r="E51" s="136">
        <v>130</v>
      </c>
      <c r="F51" s="139">
        <v>138</v>
      </c>
      <c r="G51" s="139">
        <v>149</v>
      </c>
      <c r="H51" s="139">
        <v>128</v>
      </c>
      <c r="I51" s="140">
        <f t="shared" si="5"/>
        <v>545</v>
      </c>
      <c r="J51" s="141">
        <f t="shared" si="6"/>
        <v>665</v>
      </c>
      <c r="K51" s="159">
        <f t="shared" si="7"/>
        <v>-187</v>
      </c>
      <c r="L51" s="143">
        <f t="shared" si="8"/>
        <v>128</v>
      </c>
      <c r="M51" s="144">
        <f t="shared" si="9"/>
        <v>149</v>
      </c>
      <c r="N51" s="145"/>
      <c r="O51" s="146"/>
      <c r="P51" s="147"/>
      <c r="Q51" s="148"/>
      <c r="R51" s="66">
        <f t="shared" si="10"/>
        <v>30</v>
      </c>
      <c r="S51" s="149"/>
      <c r="T51" s="160">
        <f t="shared" si="11"/>
        <v>136.25</v>
      </c>
    </row>
    <row r="52" spans="1:20" s="206" customFormat="1" ht="20.25" customHeight="1">
      <c r="A52" s="685">
        <v>20</v>
      </c>
      <c r="B52" s="48">
        <v>8</v>
      </c>
      <c r="C52" s="652" t="s">
        <v>70</v>
      </c>
      <c r="D52" s="135" t="s">
        <v>178</v>
      </c>
      <c r="E52" s="136">
        <v>200</v>
      </c>
      <c r="F52" s="139">
        <v>182</v>
      </c>
      <c r="G52" s="146"/>
      <c r="H52" s="139">
        <v>176</v>
      </c>
      <c r="I52" s="140">
        <f t="shared" si="5"/>
        <v>558</v>
      </c>
      <c r="J52" s="141">
        <f t="shared" si="6"/>
        <v>582</v>
      </c>
      <c r="K52" s="159">
        <f t="shared" si="7"/>
        <v>-270</v>
      </c>
      <c r="L52" s="143">
        <f t="shared" si="8"/>
        <v>176</v>
      </c>
      <c r="M52" s="144">
        <f t="shared" si="9"/>
        <v>200</v>
      </c>
      <c r="N52" s="145"/>
      <c r="O52" s="146"/>
      <c r="P52" s="147"/>
      <c r="Q52" s="207">
        <v>206</v>
      </c>
      <c r="R52" s="396">
        <f t="shared" si="10"/>
        <v>214</v>
      </c>
      <c r="S52" s="149" t="s">
        <v>184</v>
      </c>
      <c r="T52" s="160">
        <f t="shared" si="11"/>
        <v>186</v>
      </c>
    </row>
    <row r="53" ht="15"/>
    <row r="54" spans="3:10" ht="21.75" customHeight="1" thickBot="1">
      <c r="C54" s="212" t="s">
        <v>90</v>
      </c>
      <c r="D54" s="213"/>
      <c r="E54" s="212"/>
      <c r="F54" s="212"/>
      <c r="G54" s="212"/>
      <c r="H54" s="214"/>
      <c r="I54" s="215"/>
      <c r="J54" s="215"/>
    </row>
    <row r="55" spans="3:10" ht="15">
      <c r="C55" s="216" t="s">
        <v>4</v>
      </c>
      <c r="D55" s="217" t="s">
        <v>6</v>
      </c>
      <c r="E55" s="217" t="s">
        <v>7</v>
      </c>
      <c r="F55" s="217" t="s">
        <v>91</v>
      </c>
      <c r="G55" s="217" t="s">
        <v>92</v>
      </c>
      <c r="H55" s="218" t="s">
        <v>93</v>
      </c>
      <c r="I55" s="215"/>
      <c r="J55" s="215"/>
    </row>
    <row r="56" spans="3:8" ht="18">
      <c r="C56" s="361" t="s">
        <v>228</v>
      </c>
      <c r="D56" s="220">
        <v>148</v>
      </c>
      <c r="E56" s="221">
        <v>144</v>
      </c>
      <c r="F56" s="222">
        <v>149</v>
      </c>
      <c r="G56" s="222">
        <v>184</v>
      </c>
      <c r="H56" s="223">
        <v>190</v>
      </c>
    </row>
    <row r="57" spans="3:8" ht="18">
      <c r="C57" s="361" t="s">
        <v>212</v>
      </c>
      <c r="D57" s="220">
        <v>153</v>
      </c>
      <c r="E57" s="362">
        <v>158</v>
      </c>
      <c r="F57" s="222">
        <v>166</v>
      </c>
      <c r="G57" s="222">
        <v>134</v>
      </c>
      <c r="H57" s="363">
        <v>179</v>
      </c>
    </row>
    <row r="58" ht="15.75" thickBot="1"/>
    <row r="59" spans="3:8" ht="18" customHeight="1">
      <c r="C59" s="229" t="s">
        <v>94</v>
      </c>
      <c r="D59" s="220"/>
      <c r="E59" s="221"/>
      <c r="F59" s="220"/>
      <c r="G59" s="362"/>
      <c r="H59" s="362"/>
    </row>
    <row r="60" spans="3:8" ht="15">
      <c r="C60" s="232" t="s">
        <v>95</v>
      </c>
      <c r="D60" s="233">
        <f>IF(D59&lt;140,30,IF(D59&gt;=200,0,IF(D59&gt;=140,(200-D59)*0.5)))</f>
        <v>30</v>
      </c>
      <c r="E60" s="233">
        <f>IF(E59&lt;140,30,IF(E59&gt;=200,0,IF(E59&gt;=140,(200-E59)*0.5)))</f>
        <v>30</v>
      </c>
      <c r="F60" s="233">
        <f>IF(F59&lt;140,30,IF(F59&gt;=200,0,IF(F59&gt;=140,(200-F59)*0.5)))</f>
        <v>30</v>
      </c>
      <c r="G60" s="234">
        <f>IF(G59&lt;140,30,IF(G59&gt;=200,0,IF(G59&gt;=140,(200-G59)*0.5)))</f>
        <v>30</v>
      </c>
      <c r="H60" s="234">
        <f>IF(H59&lt;140,30,IF(H59&gt;=200,0,IF(H59&gt;=140,(200-H59)*0.5)))</f>
        <v>30</v>
      </c>
    </row>
    <row r="61" spans="3:8" ht="21.75" customHeight="1" thickBot="1">
      <c r="C61" s="235" t="s">
        <v>224</v>
      </c>
      <c r="D61" s="236">
        <f>D60+D59</f>
        <v>30</v>
      </c>
      <c r="E61" s="236">
        <f>E60+E59</f>
        <v>30</v>
      </c>
      <c r="F61" s="236">
        <f>F60+F59</f>
        <v>30</v>
      </c>
      <c r="G61" s="237">
        <f>G60+G59</f>
        <v>30</v>
      </c>
      <c r="H61" s="237">
        <f>H60+H59</f>
        <v>30</v>
      </c>
    </row>
  </sheetData>
  <sheetProtection selectLockedCells="1" selectUnlockedCells="1"/>
  <mergeCells count="1">
    <mergeCell ref="A1:K1"/>
  </mergeCells>
  <dataValidations count="1">
    <dataValidation errorStyle="warning" allowBlank="1" showInputMessage="1" showErrorMessage="1" promptTitle="гандикапы" errorTitle="гандикапы" error="неправильный вод" sqref="E54:G54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63" r:id="rId2"/>
  <rowBreaks count="1" manualBreakCount="1">
    <brk id="30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9"/>
  <dimension ref="A1:T66"/>
  <sheetViews>
    <sheetView zoomScale="75" zoomScaleNormal="75" zoomScaleSheetLayoutView="75" workbookViewId="0" topLeftCell="A1">
      <selection activeCell="V14" sqref="V14"/>
    </sheetView>
  </sheetViews>
  <sheetFormatPr defaultColWidth="9.140625" defaultRowHeight="12.75"/>
  <cols>
    <col min="1" max="1" width="5.7109375" style="1" customWidth="1"/>
    <col min="2" max="2" width="5.28125" style="74" customWidth="1"/>
    <col min="3" max="3" width="39.57421875" style="75" bestFit="1" customWidth="1"/>
    <col min="4" max="4" width="6.00390625" style="10" customWidth="1"/>
    <col min="5" max="5" width="6.140625" style="1" customWidth="1"/>
    <col min="6" max="6" width="6.8515625" style="1" bestFit="1" customWidth="1"/>
    <col min="7" max="7" width="6.421875" style="3" customWidth="1"/>
    <col min="8" max="8" width="7.8515625" style="3" customWidth="1"/>
    <col min="9" max="9" width="6.140625" style="12" customWidth="1"/>
    <col min="10" max="10" width="11.8515625" style="3" customWidth="1"/>
    <col min="11" max="11" width="7.00390625" style="2" customWidth="1"/>
    <col min="12" max="12" width="7.421875" style="2" customWidth="1"/>
    <col min="13" max="13" width="5.8515625" style="2" customWidth="1"/>
    <col min="14" max="14" width="1.7109375" style="3" customWidth="1"/>
    <col min="15" max="17" width="5.421875" style="4" customWidth="1"/>
    <col min="18" max="18" width="6.00390625" style="5" customWidth="1"/>
    <col min="19" max="19" width="5.421875" style="0" customWidth="1"/>
    <col min="20" max="20" width="6.7109375" style="6" bestFit="1" customWidth="1"/>
  </cols>
  <sheetData>
    <row r="1" spans="1:11" ht="94.5" customHeight="1">
      <c r="A1" s="1236"/>
      <c r="B1" s="1235"/>
      <c r="C1" s="1235"/>
      <c r="D1" s="1235"/>
      <c r="E1" s="1235"/>
      <c r="F1" s="1235"/>
      <c r="G1" s="1235"/>
      <c r="H1" s="1235"/>
      <c r="I1" s="1235"/>
      <c r="J1" s="1235"/>
      <c r="K1" s="1235"/>
    </row>
    <row r="2" spans="1:8" ht="18">
      <c r="A2" s="7"/>
      <c r="B2" s="706" t="s">
        <v>231</v>
      </c>
      <c r="C2" s="9" t="s">
        <v>1</v>
      </c>
      <c r="E2" s="11"/>
      <c r="F2" s="11"/>
      <c r="G2" s="11"/>
      <c r="H2" s="11"/>
    </row>
    <row r="3" spans="1:20" ht="51" thickBot="1">
      <c r="A3" s="77" t="s">
        <v>2</v>
      </c>
      <c r="B3" s="78" t="s">
        <v>169</v>
      </c>
      <c r="C3" s="79" t="s">
        <v>4</v>
      </c>
      <c r="D3" s="609" t="s">
        <v>5</v>
      </c>
      <c r="E3" s="610" t="s">
        <v>6</v>
      </c>
      <c r="F3" s="610" t="s">
        <v>7</v>
      </c>
      <c r="G3" s="611" t="s">
        <v>8</v>
      </c>
      <c r="H3" s="243" t="s">
        <v>170</v>
      </c>
      <c r="I3" s="82" t="s">
        <v>10</v>
      </c>
      <c r="J3" s="21" t="s">
        <v>11</v>
      </c>
      <c r="L3" s="12"/>
      <c r="N3" s="2"/>
      <c r="O3" s="2"/>
      <c r="Q3" s="3"/>
      <c r="R3" s="3"/>
      <c r="S3" s="4"/>
      <c r="T3"/>
    </row>
    <row r="4" spans="1:20" ht="23.25">
      <c r="A4" s="245" t="s">
        <v>12</v>
      </c>
      <c r="B4" s="48">
        <v>2</v>
      </c>
      <c r="C4" s="648" t="s">
        <v>226</v>
      </c>
      <c r="D4" s="276">
        <v>21</v>
      </c>
      <c r="E4" s="86">
        <v>236</v>
      </c>
      <c r="F4" s="66">
        <v>214</v>
      </c>
      <c r="G4" s="48">
        <f aca="true" t="shared" si="0" ref="G4:G11">SUM(E4,F4)</f>
        <v>450</v>
      </c>
      <c r="H4" s="67">
        <f aca="true" t="shared" si="1" ref="H4:H11">COUNT(E4,F4)*B4+G4</f>
        <v>454</v>
      </c>
      <c r="I4" s="68">
        <f aca="true" t="shared" si="2" ref="I4:I11">H4-$H$4</f>
        <v>0</v>
      </c>
      <c r="J4" s="87">
        <v>49</v>
      </c>
      <c r="L4" s="31"/>
      <c r="N4" s="2"/>
      <c r="O4" s="2"/>
      <c r="P4" s="33"/>
      <c r="Q4" s="3"/>
      <c r="R4" s="3"/>
      <c r="S4" s="4"/>
      <c r="T4"/>
    </row>
    <row r="5" spans="1:20" ht="23.25">
      <c r="A5" s="245" t="s">
        <v>14</v>
      </c>
      <c r="B5" s="35">
        <v>19</v>
      </c>
      <c r="C5" s="44" t="s">
        <v>77</v>
      </c>
      <c r="D5" s="37">
        <v>19</v>
      </c>
      <c r="E5" s="38">
        <v>208</v>
      </c>
      <c r="F5" s="39">
        <v>198</v>
      </c>
      <c r="G5" s="35">
        <f t="shared" si="0"/>
        <v>406</v>
      </c>
      <c r="H5" s="40">
        <f t="shared" si="1"/>
        <v>444</v>
      </c>
      <c r="I5" s="41">
        <f t="shared" si="2"/>
        <v>-10</v>
      </c>
      <c r="J5" s="87">
        <v>35</v>
      </c>
      <c r="L5" s="31"/>
      <c r="N5" s="2"/>
      <c r="O5" s="2"/>
      <c r="P5" s="33"/>
      <c r="Q5" s="3"/>
      <c r="R5" s="3"/>
      <c r="S5" s="4"/>
      <c r="T5"/>
    </row>
    <row r="6" spans="1:20" ht="23.25">
      <c r="A6" s="249" t="s">
        <v>16</v>
      </c>
      <c r="B6" s="35">
        <v>8</v>
      </c>
      <c r="C6" s="44" t="s">
        <v>232</v>
      </c>
      <c r="D6" s="37">
        <v>16</v>
      </c>
      <c r="E6" s="38">
        <v>180</v>
      </c>
      <c r="F6" s="39">
        <v>222</v>
      </c>
      <c r="G6" s="35">
        <f t="shared" si="0"/>
        <v>402</v>
      </c>
      <c r="H6" s="40">
        <f t="shared" si="1"/>
        <v>418</v>
      </c>
      <c r="I6" s="41">
        <f t="shared" si="2"/>
        <v>-36</v>
      </c>
      <c r="J6" s="87">
        <v>27</v>
      </c>
      <c r="K6" s="45"/>
      <c r="L6" s="45"/>
      <c r="N6" s="2"/>
      <c r="O6" s="2"/>
      <c r="P6" s="33"/>
      <c r="Q6" s="3"/>
      <c r="R6" s="3"/>
      <c r="S6" s="4"/>
      <c r="T6"/>
    </row>
    <row r="7" spans="1:20" ht="23.25">
      <c r="A7" s="245" t="s">
        <v>18</v>
      </c>
      <c r="B7" s="35">
        <v>14</v>
      </c>
      <c r="C7" s="44" t="s">
        <v>128</v>
      </c>
      <c r="D7" s="37">
        <v>15</v>
      </c>
      <c r="E7" s="38">
        <v>211</v>
      </c>
      <c r="F7" s="39">
        <v>171</v>
      </c>
      <c r="G7" s="35">
        <f t="shared" si="0"/>
        <v>382</v>
      </c>
      <c r="H7" s="40">
        <f t="shared" si="1"/>
        <v>410</v>
      </c>
      <c r="I7" s="41">
        <f t="shared" si="2"/>
        <v>-44</v>
      </c>
      <c r="J7" s="252" t="s">
        <v>20</v>
      </c>
      <c r="L7" s="31"/>
      <c r="N7" s="2"/>
      <c r="O7" s="2"/>
      <c r="P7" s="33"/>
      <c r="Q7" s="3"/>
      <c r="R7" s="3"/>
      <c r="S7" s="4"/>
      <c r="T7"/>
    </row>
    <row r="8" spans="1:20" ht="18">
      <c r="A8" s="245" t="s">
        <v>21</v>
      </c>
      <c r="B8" s="35">
        <v>6</v>
      </c>
      <c r="C8" s="44" t="s">
        <v>26</v>
      </c>
      <c r="D8" s="37">
        <v>17</v>
      </c>
      <c r="E8" s="38">
        <v>177</v>
      </c>
      <c r="F8" s="39">
        <v>218</v>
      </c>
      <c r="G8" s="35">
        <f t="shared" si="0"/>
        <v>395</v>
      </c>
      <c r="H8" s="40">
        <f t="shared" si="1"/>
        <v>407</v>
      </c>
      <c r="I8" s="41">
        <f t="shared" si="2"/>
        <v>-47</v>
      </c>
      <c r="J8" s="252" t="s">
        <v>23</v>
      </c>
      <c r="L8" s="31"/>
      <c r="N8" s="2"/>
      <c r="O8" s="2"/>
      <c r="P8" s="707"/>
      <c r="Q8" s="3"/>
      <c r="R8" s="3"/>
      <c r="S8" s="4"/>
      <c r="T8"/>
    </row>
    <row r="9" spans="1:20" ht="18.75" thickBot="1">
      <c r="A9" s="253" t="s">
        <v>24</v>
      </c>
      <c r="B9" s="254">
        <v>11</v>
      </c>
      <c r="C9" s="708" t="s">
        <v>172</v>
      </c>
      <c r="D9" s="614">
        <v>20</v>
      </c>
      <c r="E9" s="615">
        <v>195</v>
      </c>
      <c r="F9" s="257">
        <v>170</v>
      </c>
      <c r="G9" s="254">
        <f t="shared" si="0"/>
        <v>365</v>
      </c>
      <c r="H9" s="104">
        <f t="shared" si="1"/>
        <v>387</v>
      </c>
      <c r="I9" s="259">
        <f t="shared" si="2"/>
        <v>-67</v>
      </c>
      <c r="J9" s="260">
        <v>-0.3</v>
      </c>
      <c r="L9" s="61"/>
      <c r="N9" s="2"/>
      <c r="O9" s="2"/>
      <c r="Q9" s="3"/>
      <c r="R9" s="3"/>
      <c r="S9" s="4"/>
      <c r="T9"/>
    </row>
    <row r="10" spans="1:20" ht="18.75" thickTop="1">
      <c r="A10" s="62" t="s">
        <v>25</v>
      </c>
      <c r="B10" s="108">
        <v>7</v>
      </c>
      <c r="C10" s="63" t="s">
        <v>127</v>
      </c>
      <c r="D10" s="85">
        <v>22</v>
      </c>
      <c r="E10" s="86">
        <v>191</v>
      </c>
      <c r="F10" s="697">
        <v>181</v>
      </c>
      <c r="G10" s="48">
        <f t="shared" si="0"/>
        <v>372</v>
      </c>
      <c r="H10" s="67">
        <f t="shared" si="1"/>
        <v>386</v>
      </c>
      <c r="I10" s="698">
        <f t="shared" si="2"/>
        <v>-68</v>
      </c>
      <c r="J10" s="69"/>
      <c r="L10" s="70"/>
      <c r="N10" s="2"/>
      <c r="O10" s="2"/>
      <c r="Q10" s="3"/>
      <c r="R10" s="71"/>
      <c r="S10" s="4"/>
      <c r="T10"/>
    </row>
    <row r="11" spans="1:20" ht="18">
      <c r="A11" s="72" t="s">
        <v>27</v>
      </c>
      <c r="B11" s="48">
        <v>7</v>
      </c>
      <c r="C11" s="73" t="s">
        <v>116</v>
      </c>
      <c r="D11" s="37">
        <v>18</v>
      </c>
      <c r="E11" s="38">
        <v>203</v>
      </c>
      <c r="F11" s="39">
        <v>148</v>
      </c>
      <c r="G11" s="35">
        <f t="shared" si="0"/>
        <v>351</v>
      </c>
      <c r="H11" s="40">
        <f t="shared" si="1"/>
        <v>365</v>
      </c>
      <c r="I11" s="41">
        <f t="shared" si="2"/>
        <v>-89</v>
      </c>
      <c r="J11" s="69"/>
      <c r="L11" s="70"/>
      <c r="N11" s="2"/>
      <c r="O11" s="2"/>
      <c r="Q11" s="3"/>
      <c r="R11" s="71"/>
      <c r="S11" s="4"/>
      <c r="T11"/>
    </row>
    <row r="12" ht="86.25" customHeight="1">
      <c r="L12" s="76"/>
    </row>
    <row r="13" spans="1:8" ht="18">
      <c r="A13" s="7"/>
      <c r="C13" s="9" t="s">
        <v>31</v>
      </c>
      <c r="E13" s="11"/>
      <c r="F13" s="11"/>
      <c r="G13" s="11"/>
      <c r="H13" s="11"/>
    </row>
    <row r="14" spans="1:8" ht="49.5" customHeight="1" thickBot="1">
      <c r="A14" s="77" t="s">
        <v>32</v>
      </c>
      <c r="B14" s="78" t="s">
        <v>169</v>
      </c>
      <c r="C14" s="79" t="s">
        <v>4</v>
      </c>
      <c r="D14" s="77" t="s">
        <v>5</v>
      </c>
      <c r="E14" s="80" t="s">
        <v>6</v>
      </c>
      <c r="F14" s="81" t="s">
        <v>238</v>
      </c>
      <c r="G14" s="82" t="s">
        <v>10</v>
      </c>
      <c r="H14" s="83"/>
    </row>
    <row r="15" spans="1:19" ht="18">
      <c r="A15" s="84">
        <v>1</v>
      </c>
      <c r="B15" s="48">
        <v>2</v>
      </c>
      <c r="C15" s="49" t="s">
        <v>226</v>
      </c>
      <c r="D15" s="276" t="s">
        <v>181</v>
      </c>
      <c r="E15" s="86">
        <v>236</v>
      </c>
      <c r="F15" s="67">
        <f aca="true" t="shared" si="3" ref="F15:F29">B15+E15</f>
        <v>238</v>
      </c>
      <c r="G15" s="68">
        <f aca="true" t="shared" si="4" ref="G15:G29">F15-$F$20</f>
        <v>40</v>
      </c>
      <c r="H15" s="100" t="s">
        <v>39</v>
      </c>
      <c r="I15" s="87">
        <v>1</v>
      </c>
      <c r="P15" s="88"/>
      <c r="Q15" s="89"/>
      <c r="R15" s="90"/>
      <c r="S15" s="91"/>
    </row>
    <row r="16" spans="1:19" ht="18">
      <c r="A16" s="84">
        <v>2</v>
      </c>
      <c r="B16" s="35">
        <v>19</v>
      </c>
      <c r="C16" s="44" t="s">
        <v>77</v>
      </c>
      <c r="D16" s="37" t="s">
        <v>180</v>
      </c>
      <c r="E16" s="38">
        <v>208</v>
      </c>
      <c r="F16" s="67">
        <f t="shared" si="3"/>
        <v>227</v>
      </c>
      <c r="G16" s="41">
        <f t="shared" si="4"/>
        <v>29</v>
      </c>
      <c r="I16" s="87">
        <v>2</v>
      </c>
      <c r="P16" s="88"/>
      <c r="Q16" s="89"/>
      <c r="R16" s="90"/>
      <c r="S16" s="91"/>
    </row>
    <row r="17" spans="1:19" ht="18">
      <c r="A17" s="94">
        <v>3</v>
      </c>
      <c r="B17" s="35">
        <v>14</v>
      </c>
      <c r="C17" s="44" t="s">
        <v>128</v>
      </c>
      <c r="D17" s="37" t="s">
        <v>182</v>
      </c>
      <c r="E17" s="38">
        <v>211</v>
      </c>
      <c r="F17" s="67">
        <f t="shared" si="3"/>
        <v>225</v>
      </c>
      <c r="G17" s="41">
        <f t="shared" si="4"/>
        <v>27</v>
      </c>
      <c r="I17" s="87">
        <v>3</v>
      </c>
      <c r="J17" s="32"/>
      <c r="P17" s="88"/>
      <c r="Q17" s="89"/>
      <c r="R17" s="90"/>
      <c r="S17" s="91"/>
    </row>
    <row r="18" spans="1:19" ht="18">
      <c r="A18" s="84">
        <v>4</v>
      </c>
      <c r="B18" s="35">
        <v>7</v>
      </c>
      <c r="C18" s="44" t="s">
        <v>116</v>
      </c>
      <c r="D18" s="37" t="s">
        <v>185</v>
      </c>
      <c r="E18" s="38">
        <v>203</v>
      </c>
      <c r="F18" s="67">
        <f t="shared" si="3"/>
        <v>210</v>
      </c>
      <c r="G18" s="41">
        <f t="shared" si="4"/>
        <v>12</v>
      </c>
      <c r="I18" s="87">
        <v>4</v>
      </c>
      <c r="P18" s="88"/>
      <c r="Q18" s="89"/>
      <c r="R18" s="90"/>
      <c r="S18" s="91"/>
    </row>
    <row r="19" spans="1:19" ht="18">
      <c r="A19" s="84">
        <v>5</v>
      </c>
      <c r="B19" s="35">
        <v>11</v>
      </c>
      <c r="C19" s="44" t="s">
        <v>172</v>
      </c>
      <c r="D19" s="264" t="s">
        <v>178</v>
      </c>
      <c r="E19" s="233">
        <v>195</v>
      </c>
      <c r="F19" s="67">
        <f t="shared" si="3"/>
        <v>206</v>
      </c>
      <c r="G19" s="41">
        <f t="shared" si="4"/>
        <v>8</v>
      </c>
      <c r="H19" s="100" t="s">
        <v>39</v>
      </c>
      <c r="I19" s="87">
        <v>5</v>
      </c>
      <c r="P19" s="88"/>
      <c r="Q19" s="89"/>
      <c r="R19" s="90"/>
      <c r="S19" s="91"/>
    </row>
    <row r="20" spans="1:19" ht="18.75" thickBot="1">
      <c r="A20" s="709">
        <v>6</v>
      </c>
      <c r="B20" s="377">
        <v>7</v>
      </c>
      <c r="C20" s="185" t="s">
        <v>127</v>
      </c>
      <c r="D20" s="710" t="s">
        <v>174</v>
      </c>
      <c r="E20" s="711">
        <v>191</v>
      </c>
      <c r="F20" s="712">
        <f t="shared" si="3"/>
        <v>198</v>
      </c>
      <c r="G20" s="713">
        <f t="shared" si="4"/>
        <v>0</v>
      </c>
      <c r="H20" s="96"/>
      <c r="I20" s="87">
        <v>6</v>
      </c>
      <c r="P20" s="88"/>
      <c r="Q20" s="89"/>
      <c r="R20" s="90"/>
      <c r="S20" s="91"/>
    </row>
    <row r="21" spans="1:19" ht="18.75" thickTop="1">
      <c r="A21" s="106">
        <v>7</v>
      </c>
      <c r="B21" s="48">
        <v>21</v>
      </c>
      <c r="C21" s="63" t="s">
        <v>49</v>
      </c>
      <c r="D21" s="85" t="s">
        <v>183</v>
      </c>
      <c r="E21" s="86">
        <v>172</v>
      </c>
      <c r="F21" s="67">
        <f t="shared" si="3"/>
        <v>193</v>
      </c>
      <c r="G21" s="68">
        <f t="shared" si="4"/>
        <v>-5</v>
      </c>
      <c r="H21" s="96"/>
      <c r="I21" s="70"/>
      <c r="N21" s="4"/>
      <c r="P21" s="88"/>
      <c r="Q21" s="89"/>
      <c r="R21" s="90"/>
      <c r="S21" s="91"/>
    </row>
    <row r="22" spans="1:19" ht="18">
      <c r="A22" s="106">
        <v>8</v>
      </c>
      <c r="B22" s="48">
        <v>8</v>
      </c>
      <c r="C22" s="44" t="s">
        <v>232</v>
      </c>
      <c r="D22" s="37" t="s">
        <v>177</v>
      </c>
      <c r="E22" s="38">
        <v>180</v>
      </c>
      <c r="F22" s="67">
        <f t="shared" si="3"/>
        <v>188</v>
      </c>
      <c r="G22" s="41">
        <f t="shared" si="4"/>
        <v>-10</v>
      </c>
      <c r="H22" s="100" t="s">
        <v>39</v>
      </c>
      <c r="I22" s="70"/>
      <c r="P22" s="88"/>
      <c r="Q22" s="89"/>
      <c r="R22" s="90"/>
      <c r="S22" s="91"/>
    </row>
    <row r="23" spans="1:19" ht="15">
      <c r="A23" s="109">
        <v>9</v>
      </c>
      <c r="B23" s="48">
        <v>6</v>
      </c>
      <c r="C23" s="44" t="s">
        <v>26</v>
      </c>
      <c r="D23" s="37" t="s">
        <v>176</v>
      </c>
      <c r="E23" s="38">
        <v>177</v>
      </c>
      <c r="F23" s="67">
        <f t="shared" si="3"/>
        <v>183</v>
      </c>
      <c r="G23" s="41">
        <f t="shared" si="4"/>
        <v>-15</v>
      </c>
      <c r="H23" s="100" t="s">
        <v>39</v>
      </c>
      <c r="I23" s="110"/>
      <c r="P23" s="88"/>
      <c r="Q23" s="89"/>
      <c r="R23" s="90"/>
      <c r="S23" s="91"/>
    </row>
    <row r="24" spans="1:19" ht="18">
      <c r="A24" s="106">
        <v>10</v>
      </c>
      <c r="B24" s="35">
        <v>16</v>
      </c>
      <c r="C24" s="73" t="s">
        <v>28</v>
      </c>
      <c r="D24" s="46" t="s">
        <v>189</v>
      </c>
      <c r="E24" s="38">
        <v>161</v>
      </c>
      <c r="F24" s="67">
        <f t="shared" si="3"/>
        <v>177</v>
      </c>
      <c r="G24" s="41">
        <f t="shared" si="4"/>
        <v>-21</v>
      </c>
      <c r="I24" s="70"/>
      <c r="P24" s="88"/>
      <c r="Q24" s="89"/>
      <c r="R24" s="90"/>
      <c r="S24" s="91"/>
    </row>
    <row r="25" spans="1:19" ht="20.25" customHeight="1">
      <c r="A25" s="106">
        <v>11</v>
      </c>
      <c r="B25" s="48">
        <v>6</v>
      </c>
      <c r="C25" s="63" t="s">
        <v>22</v>
      </c>
      <c r="D25" s="37" t="s">
        <v>175</v>
      </c>
      <c r="E25" s="38">
        <v>168</v>
      </c>
      <c r="F25" s="67">
        <f t="shared" si="3"/>
        <v>174</v>
      </c>
      <c r="G25" s="41">
        <f t="shared" si="4"/>
        <v>-24</v>
      </c>
      <c r="I25" s="70"/>
      <c r="P25" s="88"/>
      <c r="Q25" s="113"/>
      <c r="R25" s="90"/>
      <c r="S25" s="91"/>
    </row>
    <row r="26" spans="1:19" ht="20.25" customHeight="1">
      <c r="A26" s="106">
        <v>12</v>
      </c>
      <c r="B26" s="108">
        <v>15</v>
      </c>
      <c r="C26" s="73" t="s">
        <v>341</v>
      </c>
      <c r="D26" s="37" t="s">
        <v>184</v>
      </c>
      <c r="E26" s="38">
        <v>157</v>
      </c>
      <c r="F26" s="67">
        <f t="shared" si="3"/>
        <v>172</v>
      </c>
      <c r="G26" s="41">
        <f t="shared" si="4"/>
        <v>-26</v>
      </c>
      <c r="I26" s="70"/>
      <c r="P26" s="88"/>
      <c r="Q26" s="113"/>
      <c r="R26" s="90"/>
      <c r="S26" s="91"/>
    </row>
    <row r="27" spans="1:19" ht="20.25" customHeight="1">
      <c r="A27" s="106">
        <v>13</v>
      </c>
      <c r="B27" s="48">
        <v>15</v>
      </c>
      <c r="C27" s="73" t="s">
        <v>125</v>
      </c>
      <c r="D27" s="37" t="s">
        <v>179</v>
      </c>
      <c r="E27" s="38">
        <v>154</v>
      </c>
      <c r="F27" s="115">
        <f t="shared" si="3"/>
        <v>169</v>
      </c>
      <c r="G27" s="41">
        <f t="shared" si="4"/>
        <v>-29</v>
      </c>
      <c r="I27" s="70"/>
      <c r="P27" s="88"/>
      <c r="Q27" s="113"/>
      <c r="R27" s="90"/>
      <c r="S27" s="91"/>
    </row>
    <row r="28" spans="1:19" ht="20.25" customHeight="1">
      <c r="A28" s="106">
        <v>14</v>
      </c>
      <c r="B28" s="108">
        <v>15</v>
      </c>
      <c r="C28" s="73" t="s">
        <v>106</v>
      </c>
      <c r="D28" s="37" t="s">
        <v>190</v>
      </c>
      <c r="E28" s="38">
        <v>147</v>
      </c>
      <c r="F28" s="67">
        <f t="shared" si="3"/>
        <v>162</v>
      </c>
      <c r="G28" s="41">
        <f t="shared" si="4"/>
        <v>-36</v>
      </c>
      <c r="H28" s="96"/>
      <c r="I28" s="70"/>
      <c r="P28" s="88"/>
      <c r="Q28" s="113"/>
      <c r="R28" s="90"/>
      <c r="S28" s="91"/>
    </row>
    <row r="29" spans="1:19" ht="20.25" customHeight="1">
      <c r="A29" s="106">
        <v>15</v>
      </c>
      <c r="B29" s="108">
        <v>20</v>
      </c>
      <c r="C29" s="73" t="s">
        <v>54</v>
      </c>
      <c r="D29" s="37" t="s">
        <v>188</v>
      </c>
      <c r="E29" s="38">
        <v>127</v>
      </c>
      <c r="F29" s="67">
        <f t="shared" si="3"/>
        <v>147</v>
      </c>
      <c r="G29" s="41">
        <f t="shared" si="4"/>
        <v>-51</v>
      </c>
      <c r="I29" s="70"/>
      <c r="P29" s="88"/>
      <c r="Q29" s="113"/>
      <c r="R29" s="90"/>
      <c r="S29" s="91"/>
    </row>
    <row r="30" spans="1:19" ht="130.5" customHeight="1">
      <c r="A30" s="116"/>
      <c r="B30" s="117"/>
      <c r="C30" s="118"/>
      <c r="D30" s="119"/>
      <c r="E30" s="120"/>
      <c r="F30" s="116"/>
      <c r="G30" s="96"/>
      <c r="H30" s="96"/>
      <c r="I30" s="70"/>
      <c r="P30" s="88"/>
      <c r="Q30" s="113"/>
      <c r="R30" s="90"/>
      <c r="S30" s="91"/>
    </row>
    <row r="31" spans="1:13" ht="20.25">
      <c r="A31" s="7" t="s">
        <v>56</v>
      </c>
      <c r="E31" s="121"/>
      <c r="M31" s="122">
        <f>MAX(E33:H48)</f>
        <v>300</v>
      </c>
    </row>
    <row r="32" spans="1:20" s="133" customFormat="1" ht="66" customHeight="1" thickBot="1">
      <c r="A32" s="77" t="s">
        <v>57</v>
      </c>
      <c r="B32" s="78" t="s">
        <v>169</v>
      </c>
      <c r="C32" s="79" t="s">
        <v>4</v>
      </c>
      <c r="D32" s="77" t="s">
        <v>5</v>
      </c>
      <c r="E32" s="123">
        <v>1</v>
      </c>
      <c r="F32" s="123">
        <v>2</v>
      </c>
      <c r="G32" s="123">
        <v>3</v>
      </c>
      <c r="H32" s="123">
        <v>4</v>
      </c>
      <c r="I32" s="124" t="s">
        <v>8</v>
      </c>
      <c r="J32" s="81" t="s">
        <v>186</v>
      </c>
      <c r="K32" s="125" t="s">
        <v>10</v>
      </c>
      <c r="L32" s="126" t="s">
        <v>59</v>
      </c>
      <c r="M32" s="79" t="s">
        <v>60</v>
      </c>
      <c r="N32" s="127"/>
      <c r="O32" s="128" t="s">
        <v>61</v>
      </c>
      <c r="P32" s="129" t="s">
        <v>62</v>
      </c>
      <c r="Q32" s="130" t="s">
        <v>63</v>
      </c>
      <c r="R32" s="130" t="s">
        <v>64</v>
      </c>
      <c r="S32" s="131" t="s">
        <v>65</v>
      </c>
      <c r="T32" s="132" t="s">
        <v>66</v>
      </c>
    </row>
    <row r="33" spans="1:20" s="133" customFormat="1" ht="20.25" customHeight="1" thickBot="1">
      <c r="A33" s="134">
        <v>1</v>
      </c>
      <c r="B33" s="48">
        <v>6</v>
      </c>
      <c r="C33" s="99" t="s">
        <v>26</v>
      </c>
      <c r="D33" s="135" t="s">
        <v>174</v>
      </c>
      <c r="E33" s="136">
        <v>236</v>
      </c>
      <c r="F33" s="322">
        <v>175</v>
      </c>
      <c r="G33" s="139">
        <v>230</v>
      </c>
      <c r="H33" s="139">
        <v>238</v>
      </c>
      <c r="I33" s="140">
        <f aca="true" t="shared" si="5" ref="I33:I56">SUM(E33:H33)</f>
        <v>879</v>
      </c>
      <c r="J33" s="141">
        <f aca="true" t="shared" si="6" ref="J33:J56">COUNT(E33:H33)*B33+I33</f>
        <v>903</v>
      </c>
      <c r="K33" s="142">
        <f aca="true" t="shared" si="7" ref="K33:K56">J33-$J$42</f>
        <v>77</v>
      </c>
      <c r="L33" s="143">
        <f aca="true" t="shared" si="8" ref="L33:L56">MIN(E33:H33)</f>
        <v>175</v>
      </c>
      <c r="M33" s="144">
        <f aca="true" t="shared" si="9" ref="M33:M56">MAX(E33:H33)</f>
        <v>238</v>
      </c>
      <c r="N33" s="145"/>
      <c r="O33" s="146"/>
      <c r="P33" s="147"/>
      <c r="Q33" s="148"/>
      <c r="R33" s="66">
        <f aca="true" t="shared" si="10" ref="R33:R56">Q33+P33+B33</f>
        <v>6</v>
      </c>
      <c r="S33" s="149"/>
      <c r="T33" s="150">
        <f aca="true" t="shared" si="11" ref="T33:T56">IF(I33,AVERAGE(E33:H33),0)</f>
        <v>219.75</v>
      </c>
    </row>
    <row r="34" spans="1:20" s="133" customFormat="1" ht="20.25" customHeight="1" thickBot="1" thickTop="1">
      <c r="A34" s="616">
        <v>2</v>
      </c>
      <c r="B34" s="92">
        <v>2</v>
      </c>
      <c r="C34" s="714" t="s">
        <v>226</v>
      </c>
      <c r="D34" s="618" t="s">
        <v>178</v>
      </c>
      <c r="E34" s="715">
        <v>172</v>
      </c>
      <c r="F34" s="716">
        <v>300</v>
      </c>
      <c r="G34" s="717">
        <v>225</v>
      </c>
      <c r="H34" s="620">
        <v>190</v>
      </c>
      <c r="I34" s="622">
        <f t="shared" si="5"/>
        <v>887</v>
      </c>
      <c r="J34" s="623">
        <f t="shared" si="6"/>
        <v>895</v>
      </c>
      <c r="K34" s="159">
        <f t="shared" si="7"/>
        <v>69</v>
      </c>
      <c r="L34" s="143">
        <f t="shared" si="8"/>
        <v>172</v>
      </c>
      <c r="M34" s="144">
        <f t="shared" si="9"/>
        <v>300</v>
      </c>
      <c r="N34" s="145"/>
      <c r="O34" s="146"/>
      <c r="P34" s="147"/>
      <c r="Q34" s="148"/>
      <c r="R34" s="66">
        <f t="shared" si="10"/>
        <v>2</v>
      </c>
      <c r="S34" s="149"/>
      <c r="T34" s="160">
        <f t="shared" si="11"/>
        <v>221.75</v>
      </c>
    </row>
    <row r="35" spans="1:20" s="133" customFormat="1" ht="20.25" customHeight="1">
      <c r="A35" s="161">
        <v>3</v>
      </c>
      <c r="B35" s="48">
        <v>11</v>
      </c>
      <c r="C35" s="99" t="s">
        <v>172</v>
      </c>
      <c r="D35" s="135" t="s">
        <v>181</v>
      </c>
      <c r="E35" s="163">
        <v>202</v>
      </c>
      <c r="F35" s="139">
        <v>193</v>
      </c>
      <c r="G35" s="139">
        <v>258</v>
      </c>
      <c r="H35" s="139">
        <v>225</v>
      </c>
      <c r="I35" s="140">
        <f t="shared" si="5"/>
        <v>878</v>
      </c>
      <c r="J35" s="141">
        <f t="shared" si="6"/>
        <v>922</v>
      </c>
      <c r="K35" s="159">
        <f t="shared" si="7"/>
        <v>96</v>
      </c>
      <c r="L35" s="143">
        <f t="shared" si="8"/>
        <v>193</v>
      </c>
      <c r="M35" s="144">
        <f t="shared" si="9"/>
        <v>258</v>
      </c>
      <c r="N35" s="145"/>
      <c r="O35" s="163">
        <v>202</v>
      </c>
      <c r="P35" s="147"/>
      <c r="Q35" s="148"/>
      <c r="R35" s="66">
        <f t="shared" si="10"/>
        <v>11</v>
      </c>
      <c r="S35" s="149" t="s">
        <v>181</v>
      </c>
      <c r="T35" s="160">
        <f t="shared" si="11"/>
        <v>219.5</v>
      </c>
    </row>
    <row r="36" spans="1:20" s="133" customFormat="1" ht="20.25" customHeight="1" thickBot="1">
      <c r="A36" s="655">
        <v>4</v>
      </c>
      <c r="B36" s="624">
        <v>8</v>
      </c>
      <c r="C36" s="714" t="s">
        <v>232</v>
      </c>
      <c r="D36" s="625" t="s">
        <v>185</v>
      </c>
      <c r="E36" s="626">
        <v>236</v>
      </c>
      <c r="F36" s="627">
        <v>221</v>
      </c>
      <c r="G36" s="627">
        <v>180</v>
      </c>
      <c r="H36" s="682">
        <v>201</v>
      </c>
      <c r="I36" s="628">
        <f t="shared" si="5"/>
        <v>838</v>
      </c>
      <c r="J36" s="629">
        <f t="shared" si="6"/>
        <v>870</v>
      </c>
      <c r="K36" s="630">
        <f t="shared" si="7"/>
        <v>44</v>
      </c>
      <c r="L36" s="631">
        <f t="shared" si="8"/>
        <v>180</v>
      </c>
      <c r="M36" s="632">
        <f t="shared" si="9"/>
        <v>236</v>
      </c>
      <c r="N36" s="633"/>
      <c r="O36" s="682">
        <v>201</v>
      </c>
      <c r="P36" s="635"/>
      <c r="Q36" s="148"/>
      <c r="R36" s="66">
        <f t="shared" si="10"/>
        <v>8</v>
      </c>
      <c r="S36" s="149" t="s">
        <v>174</v>
      </c>
      <c r="T36" s="160">
        <f t="shared" si="11"/>
        <v>209.5</v>
      </c>
    </row>
    <row r="37" spans="1:20" s="180" customFormat="1" ht="20.25" customHeight="1">
      <c r="A37" s="179">
        <v>5</v>
      </c>
      <c r="B37" s="48">
        <v>19</v>
      </c>
      <c r="C37" s="49" t="s">
        <v>77</v>
      </c>
      <c r="D37" s="135" t="s">
        <v>175</v>
      </c>
      <c r="E37" s="136">
        <v>171</v>
      </c>
      <c r="F37" s="139">
        <v>144</v>
      </c>
      <c r="G37" s="139">
        <v>243</v>
      </c>
      <c r="H37" s="139">
        <v>232</v>
      </c>
      <c r="I37" s="140">
        <f t="shared" si="5"/>
        <v>790</v>
      </c>
      <c r="J37" s="141">
        <f t="shared" si="6"/>
        <v>866</v>
      </c>
      <c r="K37" s="142">
        <f t="shared" si="7"/>
        <v>40</v>
      </c>
      <c r="L37" s="143">
        <f t="shared" si="8"/>
        <v>144</v>
      </c>
      <c r="M37" s="144">
        <f t="shared" si="9"/>
        <v>243</v>
      </c>
      <c r="N37" s="145"/>
      <c r="O37" s="146"/>
      <c r="P37" s="147"/>
      <c r="Q37" s="148"/>
      <c r="R37" s="66">
        <f t="shared" si="10"/>
        <v>19</v>
      </c>
      <c r="S37" s="149"/>
      <c r="T37" s="160">
        <f t="shared" si="11"/>
        <v>197.5</v>
      </c>
    </row>
    <row r="38" spans="1:20" s="180" customFormat="1" ht="20.25" customHeight="1">
      <c r="A38" s="181">
        <v>6</v>
      </c>
      <c r="B38" s="48">
        <v>14</v>
      </c>
      <c r="C38" s="44" t="s">
        <v>128</v>
      </c>
      <c r="D38" s="135" t="s">
        <v>194</v>
      </c>
      <c r="E38" s="163">
        <v>203</v>
      </c>
      <c r="F38" s="139">
        <v>224</v>
      </c>
      <c r="G38" s="139">
        <v>179</v>
      </c>
      <c r="H38" s="139">
        <v>182</v>
      </c>
      <c r="I38" s="140">
        <f t="shared" si="5"/>
        <v>788</v>
      </c>
      <c r="J38" s="141">
        <f t="shared" si="6"/>
        <v>844</v>
      </c>
      <c r="K38" s="159">
        <f t="shared" si="7"/>
        <v>18</v>
      </c>
      <c r="L38" s="143">
        <f t="shared" si="8"/>
        <v>179</v>
      </c>
      <c r="M38" s="144">
        <f t="shared" si="9"/>
        <v>224</v>
      </c>
      <c r="N38" s="145"/>
      <c r="O38" s="163">
        <v>203</v>
      </c>
      <c r="P38" s="147"/>
      <c r="Q38" s="148"/>
      <c r="R38" s="66">
        <f t="shared" si="10"/>
        <v>14</v>
      </c>
      <c r="S38" s="149" t="s">
        <v>175</v>
      </c>
      <c r="T38" s="160">
        <f t="shared" si="11"/>
        <v>197</v>
      </c>
    </row>
    <row r="39" spans="1:20" s="133" customFormat="1" ht="20.25" customHeight="1">
      <c r="A39" s="181">
        <v>7</v>
      </c>
      <c r="B39" s="48">
        <v>6</v>
      </c>
      <c r="C39" s="44" t="s">
        <v>22</v>
      </c>
      <c r="D39" s="135" t="s">
        <v>211</v>
      </c>
      <c r="E39" s="136">
        <v>204</v>
      </c>
      <c r="F39" s="163">
        <v>193</v>
      </c>
      <c r="G39" s="139">
        <v>181</v>
      </c>
      <c r="H39" s="139">
        <v>242</v>
      </c>
      <c r="I39" s="140">
        <f t="shared" si="5"/>
        <v>820</v>
      </c>
      <c r="J39" s="141">
        <f t="shared" si="6"/>
        <v>844</v>
      </c>
      <c r="K39" s="159">
        <f t="shared" si="7"/>
        <v>18</v>
      </c>
      <c r="L39" s="143">
        <f t="shared" si="8"/>
        <v>181</v>
      </c>
      <c r="M39" s="144">
        <f t="shared" si="9"/>
        <v>242</v>
      </c>
      <c r="N39" s="145"/>
      <c r="O39" s="163">
        <v>193</v>
      </c>
      <c r="P39" s="147"/>
      <c r="Q39" s="148"/>
      <c r="R39" s="66">
        <f t="shared" si="10"/>
        <v>6</v>
      </c>
      <c r="S39" s="149" t="s">
        <v>189</v>
      </c>
      <c r="T39" s="160">
        <f t="shared" si="11"/>
        <v>205</v>
      </c>
    </row>
    <row r="40" spans="1:20" s="133" customFormat="1" ht="20.25" customHeight="1">
      <c r="A40" s="181">
        <v>8</v>
      </c>
      <c r="B40" s="48">
        <v>21</v>
      </c>
      <c r="C40" s="44" t="s">
        <v>49</v>
      </c>
      <c r="D40" s="135" t="s">
        <v>188</v>
      </c>
      <c r="E40" s="136">
        <v>199</v>
      </c>
      <c r="F40" s="139">
        <v>208</v>
      </c>
      <c r="G40" s="139">
        <v>187</v>
      </c>
      <c r="H40" s="163">
        <v>159</v>
      </c>
      <c r="I40" s="140">
        <f t="shared" si="5"/>
        <v>753</v>
      </c>
      <c r="J40" s="141">
        <f t="shared" si="6"/>
        <v>837</v>
      </c>
      <c r="K40" s="159">
        <f t="shared" si="7"/>
        <v>11</v>
      </c>
      <c r="L40" s="143">
        <f t="shared" si="8"/>
        <v>159</v>
      </c>
      <c r="M40" s="144">
        <f t="shared" si="9"/>
        <v>208</v>
      </c>
      <c r="N40" s="145"/>
      <c r="O40" s="163">
        <v>159</v>
      </c>
      <c r="P40" s="147"/>
      <c r="Q40" s="148"/>
      <c r="R40" s="66">
        <f t="shared" si="10"/>
        <v>21</v>
      </c>
      <c r="S40" s="149" t="s">
        <v>202</v>
      </c>
      <c r="T40" s="160">
        <f t="shared" si="11"/>
        <v>188.25</v>
      </c>
    </row>
    <row r="41" spans="1:20" s="133" customFormat="1" ht="20.25" customHeight="1">
      <c r="A41" s="182">
        <v>9</v>
      </c>
      <c r="B41" s="48">
        <v>15</v>
      </c>
      <c r="C41" s="44" t="s">
        <v>125</v>
      </c>
      <c r="D41" s="135" t="s">
        <v>179</v>
      </c>
      <c r="E41" s="136">
        <v>212</v>
      </c>
      <c r="F41" s="139">
        <v>179</v>
      </c>
      <c r="G41" s="139">
        <v>182</v>
      </c>
      <c r="H41" s="139">
        <v>196</v>
      </c>
      <c r="I41" s="140">
        <f t="shared" si="5"/>
        <v>769</v>
      </c>
      <c r="J41" s="141">
        <f t="shared" si="6"/>
        <v>829</v>
      </c>
      <c r="K41" s="159">
        <f t="shared" si="7"/>
        <v>3</v>
      </c>
      <c r="L41" s="143">
        <f t="shared" si="8"/>
        <v>179</v>
      </c>
      <c r="M41" s="144">
        <f t="shared" si="9"/>
        <v>212</v>
      </c>
      <c r="N41" s="145"/>
      <c r="O41" s="146"/>
      <c r="P41" s="147"/>
      <c r="Q41" s="148"/>
      <c r="R41" s="66">
        <f t="shared" si="10"/>
        <v>15</v>
      </c>
      <c r="S41" s="149"/>
      <c r="T41" s="160">
        <f t="shared" si="11"/>
        <v>192.25</v>
      </c>
    </row>
    <row r="42" spans="1:20" s="133" customFormat="1" ht="20.25" customHeight="1" thickBot="1">
      <c r="A42" s="659">
        <v>10</v>
      </c>
      <c r="B42" s="165">
        <v>16</v>
      </c>
      <c r="C42" s="718" t="s">
        <v>28</v>
      </c>
      <c r="D42" s="166" t="s">
        <v>183</v>
      </c>
      <c r="E42" s="640">
        <v>201</v>
      </c>
      <c r="F42" s="168">
        <v>202</v>
      </c>
      <c r="G42" s="168">
        <v>174</v>
      </c>
      <c r="H42" s="168">
        <v>185</v>
      </c>
      <c r="I42" s="171">
        <f t="shared" si="5"/>
        <v>762</v>
      </c>
      <c r="J42" s="172">
        <f t="shared" si="6"/>
        <v>826</v>
      </c>
      <c r="K42" s="173">
        <f t="shared" si="7"/>
        <v>0</v>
      </c>
      <c r="L42" s="174">
        <f t="shared" si="8"/>
        <v>174</v>
      </c>
      <c r="M42" s="175">
        <f t="shared" si="9"/>
        <v>202</v>
      </c>
      <c r="N42" s="176"/>
      <c r="O42" s="169">
        <v>157</v>
      </c>
      <c r="P42" s="177"/>
      <c r="Q42" s="178"/>
      <c r="R42" s="642">
        <f t="shared" si="10"/>
        <v>16</v>
      </c>
      <c r="S42" s="643" t="s">
        <v>179</v>
      </c>
      <c r="T42" s="644">
        <f t="shared" si="11"/>
        <v>190.5</v>
      </c>
    </row>
    <row r="43" spans="1:20" s="133" customFormat="1" ht="20.25" customHeight="1">
      <c r="A43" s="106">
        <v>11</v>
      </c>
      <c r="B43" s="108">
        <v>7</v>
      </c>
      <c r="C43" s="49" t="s">
        <v>127</v>
      </c>
      <c r="D43" s="135" t="s">
        <v>189</v>
      </c>
      <c r="E43" s="136">
        <v>182</v>
      </c>
      <c r="F43" s="139">
        <v>176</v>
      </c>
      <c r="G43" s="139">
        <v>214</v>
      </c>
      <c r="H43" s="139">
        <v>215</v>
      </c>
      <c r="I43" s="140">
        <f t="shared" si="5"/>
        <v>787</v>
      </c>
      <c r="J43" s="141">
        <f t="shared" si="6"/>
        <v>815</v>
      </c>
      <c r="K43" s="142">
        <f t="shared" si="7"/>
        <v>-11</v>
      </c>
      <c r="L43" s="143">
        <f t="shared" si="8"/>
        <v>176</v>
      </c>
      <c r="M43" s="144">
        <f t="shared" si="9"/>
        <v>215</v>
      </c>
      <c r="N43" s="145"/>
      <c r="O43" s="146"/>
      <c r="P43" s="147"/>
      <c r="Q43" s="542">
        <v>177</v>
      </c>
      <c r="R43" s="66">
        <f t="shared" si="10"/>
        <v>184</v>
      </c>
      <c r="S43" s="149" t="s">
        <v>184</v>
      </c>
      <c r="T43" s="150">
        <f t="shared" si="11"/>
        <v>196.75</v>
      </c>
    </row>
    <row r="44" spans="1:20" s="133" customFormat="1" ht="20.25" customHeight="1">
      <c r="A44" s="109">
        <v>12</v>
      </c>
      <c r="B44" s="48">
        <v>18</v>
      </c>
      <c r="C44" s="44" t="s">
        <v>138</v>
      </c>
      <c r="D44" s="135" t="s">
        <v>195</v>
      </c>
      <c r="E44" s="136">
        <v>199</v>
      </c>
      <c r="F44" s="139">
        <v>146</v>
      </c>
      <c r="G44" s="139">
        <v>218</v>
      </c>
      <c r="H44" s="139">
        <v>169</v>
      </c>
      <c r="I44" s="140">
        <f t="shared" si="5"/>
        <v>732</v>
      </c>
      <c r="J44" s="141">
        <f t="shared" si="6"/>
        <v>804</v>
      </c>
      <c r="K44" s="159">
        <f t="shared" si="7"/>
        <v>-22</v>
      </c>
      <c r="L44" s="143">
        <f t="shared" si="8"/>
        <v>146</v>
      </c>
      <c r="M44" s="144">
        <f t="shared" si="9"/>
        <v>218</v>
      </c>
      <c r="N44" s="145"/>
      <c r="O44" s="146"/>
      <c r="P44" s="147"/>
      <c r="Q44" s="148"/>
      <c r="R44" s="66">
        <f t="shared" si="10"/>
        <v>18</v>
      </c>
      <c r="S44" s="149"/>
      <c r="T44" s="160">
        <f t="shared" si="11"/>
        <v>183</v>
      </c>
    </row>
    <row r="45" spans="1:20" s="133" customFormat="1" ht="20.25" customHeight="1">
      <c r="A45" s="109">
        <v>13</v>
      </c>
      <c r="B45" s="108">
        <v>15</v>
      </c>
      <c r="C45" s="44" t="s">
        <v>341</v>
      </c>
      <c r="D45" s="135" t="s">
        <v>177</v>
      </c>
      <c r="E45" s="136">
        <v>141</v>
      </c>
      <c r="F45" s="201">
        <v>171</v>
      </c>
      <c r="G45" s="139">
        <v>207</v>
      </c>
      <c r="H45" s="139">
        <v>214</v>
      </c>
      <c r="I45" s="140">
        <f t="shared" si="5"/>
        <v>733</v>
      </c>
      <c r="J45" s="141">
        <f t="shared" si="6"/>
        <v>793</v>
      </c>
      <c r="K45" s="159">
        <f t="shared" si="7"/>
        <v>-33</v>
      </c>
      <c r="L45" s="143">
        <f t="shared" si="8"/>
        <v>141</v>
      </c>
      <c r="M45" s="144">
        <f t="shared" si="9"/>
        <v>214</v>
      </c>
      <c r="N45" s="145"/>
      <c r="O45" s="146"/>
      <c r="P45" s="201">
        <v>171</v>
      </c>
      <c r="Q45" s="148"/>
      <c r="R45" s="66">
        <f t="shared" si="10"/>
        <v>186</v>
      </c>
      <c r="S45" s="149" t="s">
        <v>178</v>
      </c>
      <c r="T45" s="160">
        <f t="shared" si="11"/>
        <v>183.25</v>
      </c>
    </row>
    <row r="46" spans="1:20" s="133" customFormat="1" ht="20.25" customHeight="1">
      <c r="A46" s="202">
        <v>14</v>
      </c>
      <c r="B46" s="48">
        <v>7</v>
      </c>
      <c r="C46" s="44" t="s">
        <v>116</v>
      </c>
      <c r="D46" s="135" t="s">
        <v>187</v>
      </c>
      <c r="E46" s="136">
        <v>182</v>
      </c>
      <c r="F46" s="139">
        <v>228</v>
      </c>
      <c r="G46" s="139">
        <v>169</v>
      </c>
      <c r="H46" s="139">
        <v>183</v>
      </c>
      <c r="I46" s="140">
        <f t="shared" si="5"/>
        <v>762</v>
      </c>
      <c r="J46" s="141">
        <f t="shared" si="6"/>
        <v>790</v>
      </c>
      <c r="K46" s="159">
        <f t="shared" si="7"/>
        <v>-36</v>
      </c>
      <c r="L46" s="143">
        <f t="shared" si="8"/>
        <v>169</v>
      </c>
      <c r="M46" s="144">
        <f t="shared" si="9"/>
        <v>228</v>
      </c>
      <c r="N46" s="145"/>
      <c r="O46" s="146"/>
      <c r="P46" s="147"/>
      <c r="Q46" s="148"/>
      <c r="R46" s="66">
        <f t="shared" si="10"/>
        <v>7</v>
      </c>
      <c r="S46" s="149"/>
      <c r="T46" s="160">
        <f t="shared" si="11"/>
        <v>190.5</v>
      </c>
    </row>
    <row r="47" spans="1:20" s="133" customFormat="1" ht="20.25" customHeight="1">
      <c r="A47" s="109">
        <v>15</v>
      </c>
      <c r="B47" s="108">
        <v>15</v>
      </c>
      <c r="C47" s="44" t="s">
        <v>106</v>
      </c>
      <c r="D47" s="135" t="s">
        <v>182</v>
      </c>
      <c r="E47" s="136">
        <v>178</v>
      </c>
      <c r="F47" s="139">
        <v>156</v>
      </c>
      <c r="G47" s="139">
        <v>179</v>
      </c>
      <c r="H47" s="139">
        <v>186</v>
      </c>
      <c r="I47" s="140">
        <f t="shared" si="5"/>
        <v>699</v>
      </c>
      <c r="J47" s="141">
        <f t="shared" si="6"/>
        <v>759</v>
      </c>
      <c r="K47" s="159">
        <f t="shared" si="7"/>
        <v>-67</v>
      </c>
      <c r="L47" s="143">
        <f t="shared" si="8"/>
        <v>156</v>
      </c>
      <c r="M47" s="144">
        <f t="shared" si="9"/>
        <v>186</v>
      </c>
      <c r="N47" s="145"/>
      <c r="O47" s="146"/>
      <c r="P47" s="147"/>
      <c r="Q47" s="542">
        <v>188</v>
      </c>
      <c r="R47" s="66">
        <f t="shared" si="10"/>
        <v>203</v>
      </c>
      <c r="S47" s="149" t="s">
        <v>193</v>
      </c>
      <c r="T47" s="160">
        <f t="shared" si="11"/>
        <v>174.75</v>
      </c>
    </row>
    <row r="48" spans="1:20" s="206" customFormat="1" ht="20.25" customHeight="1">
      <c r="A48" s="205">
        <v>16</v>
      </c>
      <c r="B48" s="108">
        <v>20</v>
      </c>
      <c r="C48" s="44" t="s">
        <v>54</v>
      </c>
      <c r="D48" s="135" t="s">
        <v>193</v>
      </c>
      <c r="E48" s="136">
        <v>182</v>
      </c>
      <c r="F48" s="139">
        <v>144</v>
      </c>
      <c r="G48" s="139">
        <v>169</v>
      </c>
      <c r="H48" s="139">
        <v>177</v>
      </c>
      <c r="I48" s="140">
        <f t="shared" si="5"/>
        <v>672</v>
      </c>
      <c r="J48" s="141">
        <f t="shared" si="6"/>
        <v>752</v>
      </c>
      <c r="K48" s="159">
        <f t="shared" si="7"/>
        <v>-74</v>
      </c>
      <c r="L48" s="143">
        <f t="shared" si="8"/>
        <v>144</v>
      </c>
      <c r="M48" s="144">
        <f t="shared" si="9"/>
        <v>182</v>
      </c>
      <c r="N48" s="145"/>
      <c r="O48" s="146"/>
      <c r="P48" s="147"/>
      <c r="Q48" s="542">
        <v>172</v>
      </c>
      <c r="R48" s="66">
        <f t="shared" si="10"/>
        <v>192</v>
      </c>
      <c r="S48" s="149" t="s">
        <v>176</v>
      </c>
      <c r="T48" s="160">
        <f t="shared" si="11"/>
        <v>168</v>
      </c>
    </row>
    <row r="49" spans="1:20" s="206" customFormat="1" ht="20.25" customHeight="1">
      <c r="A49" s="205">
        <v>17</v>
      </c>
      <c r="B49" s="48">
        <v>4</v>
      </c>
      <c r="C49" s="44" t="s">
        <v>30</v>
      </c>
      <c r="D49" s="135" t="s">
        <v>176</v>
      </c>
      <c r="E49" s="136">
        <v>182</v>
      </c>
      <c r="F49" s="139">
        <v>182</v>
      </c>
      <c r="G49" s="139">
        <v>212</v>
      </c>
      <c r="H49" s="139">
        <v>158</v>
      </c>
      <c r="I49" s="140">
        <f t="shared" si="5"/>
        <v>734</v>
      </c>
      <c r="J49" s="141">
        <f t="shared" si="6"/>
        <v>750</v>
      </c>
      <c r="K49" s="159">
        <f t="shared" si="7"/>
        <v>-76</v>
      </c>
      <c r="L49" s="143">
        <f t="shared" si="8"/>
        <v>158</v>
      </c>
      <c r="M49" s="144">
        <f t="shared" si="9"/>
        <v>212</v>
      </c>
      <c r="N49" s="145"/>
      <c r="O49" s="146"/>
      <c r="P49" s="147"/>
      <c r="Q49" s="542">
        <v>150</v>
      </c>
      <c r="R49" s="66">
        <f t="shared" si="10"/>
        <v>154</v>
      </c>
      <c r="S49" s="149" t="s">
        <v>183</v>
      </c>
      <c r="T49" s="160">
        <f t="shared" si="11"/>
        <v>183.5</v>
      </c>
    </row>
    <row r="50" spans="1:20" s="206" customFormat="1" ht="20.25" customHeight="1">
      <c r="A50" s="205">
        <v>18</v>
      </c>
      <c r="B50" s="48">
        <v>17</v>
      </c>
      <c r="C50" s="44" t="s">
        <v>342</v>
      </c>
      <c r="D50" s="135" t="s">
        <v>207</v>
      </c>
      <c r="E50" s="136">
        <v>182</v>
      </c>
      <c r="F50" s="139">
        <v>166</v>
      </c>
      <c r="G50" s="139">
        <v>135</v>
      </c>
      <c r="H50" s="139">
        <v>179</v>
      </c>
      <c r="I50" s="140">
        <f t="shared" si="5"/>
        <v>662</v>
      </c>
      <c r="J50" s="141">
        <f t="shared" si="6"/>
        <v>730</v>
      </c>
      <c r="K50" s="159">
        <f t="shared" si="7"/>
        <v>-96</v>
      </c>
      <c r="L50" s="143">
        <f t="shared" si="8"/>
        <v>135</v>
      </c>
      <c r="M50" s="144">
        <f t="shared" si="9"/>
        <v>182</v>
      </c>
      <c r="N50" s="145"/>
      <c r="O50" s="146"/>
      <c r="P50" s="201">
        <v>100</v>
      </c>
      <c r="Q50" s="148"/>
      <c r="R50" s="66">
        <f t="shared" si="10"/>
        <v>117</v>
      </c>
      <c r="S50" s="149" t="s">
        <v>177</v>
      </c>
      <c r="T50" s="160">
        <f t="shared" si="11"/>
        <v>165.5</v>
      </c>
    </row>
    <row r="51" spans="1:20" s="206" customFormat="1" ht="20.25" customHeight="1">
      <c r="A51" s="205">
        <v>19</v>
      </c>
      <c r="B51" s="48">
        <v>18</v>
      </c>
      <c r="C51" s="44" t="s">
        <v>17</v>
      </c>
      <c r="D51" s="135" t="s">
        <v>202</v>
      </c>
      <c r="E51" s="136">
        <v>165</v>
      </c>
      <c r="F51" s="139">
        <v>139</v>
      </c>
      <c r="G51" s="139">
        <v>169</v>
      </c>
      <c r="H51" s="139">
        <v>184</v>
      </c>
      <c r="I51" s="140">
        <f t="shared" si="5"/>
        <v>657</v>
      </c>
      <c r="J51" s="141">
        <f t="shared" si="6"/>
        <v>729</v>
      </c>
      <c r="K51" s="159">
        <f t="shared" si="7"/>
        <v>-97</v>
      </c>
      <c r="L51" s="143">
        <f t="shared" si="8"/>
        <v>139</v>
      </c>
      <c r="M51" s="144">
        <f t="shared" si="9"/>
        <v>184</v>
      </c>
      <c r="N51" s="145"/>
      <c r="O51" s="146"/>
      <c r="P51" s="147"/>
      <c r="Q51" s="542">
        <v>125</v>
      </c>
      <c r="R51" s="66">
        <f t="shared" si="10"/>
        <v>143</v>
      </c>
      <c r="S51" s="149" t="s">
        <v>185</v>
      </c>
      <c r="T51" s="160">
        <f t="shared" si="11"/>
        <v>164.25</v>
      </c>
    </row>
    <row r="52" spans="1:20" s="206" customFormat="1" ht="20.25" customHeight="1">
      <c r="A52" s="205">
        <v>20</v>
      </c>
      <c r="B52" s="48">
        <v>16</v>
      </c>
      <c r="C52" s="44" t="s">
        <v>81</v>
      </c>
      <c r="D52" s="135" t="s">
        <v>204</v>
      </c>
      <c r="E52" s="136">
        <v>170</v>
      </c>
      <c r="F52" s="139">
        <v>170</v>
      </c>
      <c r="G52" s="139">
        <v>148</v>
      </c>
      <c r="H52" s="139">
        <v>171</v>
      </c>
      <c r="I52" s="140">
        <f t="shared" si="5"/>
        <v>659</v>
      </c>
      <c r="J52" s="141">
        <f t="shared" si="6"/>
        <v>723</v>
      </c>
      <c r="K52" s="159">
        <f t="shared" si="7"/>
        <v>-103</v>
      </c>
      <c r="L52" s="143">
        <f t="shared" si="8"/>
        <v>148</v>
      </c>
      <c r="M52" s="144">
        <f t="shared" si="9"/>
        <v>171</v>
      </c>
      <c r="N52" s="145"/>
      <c r="O52" s="146"/>
      <c r="P52" s="147"/>
      <c r="Q52" s="542">
        <v>151</v>
      </c>
      <c r="R52" s="66">
        <f t="shared" si="10"/>
        <v>167</v>
      </c>
      <c r="S52" s="149" t="s">
        <v>180</v>
      </c>
      <c r="T52" s="160">
        <f t="shared" si="11"/>
        <v>164.75</v>
      </c>
    </row>
    <row r="53" spans="1:20" s="206" customFormat="1" ht="20.25" customHeight="1">
      <c r="A53" s="205">
        <v>21</v>
      </c>
      <c r="B53" s="48">
        <v>30</v>
      </c>
      <c r="C53" s="44" t="s">
        <v>233</v>
      </c>
      <c r="D53" s="135" t="s">
        <v>180</v>
      </c>
      <c r="E53" s="136">
        <v>119</v>
      </c>
      <c r="F53" s="139">
        <v>175</v>
      </c>
      <c r="G53" s="139">
        <v>115</v>
      </c>
      <c r="H53" s="139">
        <v>179</v>
      </c>
      <c r="I53" s="140">
        <f t="shared" si="5"/>
        <v>588</v>
      </c>
      <c r="J53" s="141">
        <f t="shared" si="6"/>
        <v>708</v>
      </c>
      <c r="K53" s="159">
        <f t="shared" si="7"/>
        <v>-118</v>
      </c>
      <c r="L53" s="143">
        <f t="shared" si="8"/>
        <v>115</v>
      </c>
      <c r="M53" s="144">
        <f t="shared" si="9"/>
        <v>179</v>
      </c>
      <c r="N53" s="145"/>
      <c r="O53" s="146"/>
      <c r="P53" s="147"/>
      <c r="Q53" s="148"/>
      <c r="R53" s="66">
        <f t="shared" si="10"/>
        <v>30</v>
      </c>
      <c r="S53" s="149"/>
      <c r="T53" s="160">
        <f t="shared" si="11"/>
        <v>147</v>
      </c>
    </row>
    <row r="54" spans="1:20" s="206" customFormat="1" ht="20.25" customHeight="1">
      <c r="A54" s="205">
        <v>22</v>
      </c>
      <c r="B54" s="48">
        <v>15</v>
      </c>
      <c r="C54" s="44" t="s">
        <v>84</v>
      </c>
      <c r="D54" s="135" t="s">
        <v>190</v>
      </c>
      <c r="E54" s="136">
        <v>183</v>
      </c>
      <c r="F54" s="139">
        <v>156</v>
      </c>
      <c r="G54" s="139">
        <v>170</v>
      </c>
      <c r="H54" s="139">
        <v>133</v>
      </c>
      <c r="I54" s="140">
        <f t="shared" si="5"/>
        <v>642</v>
      </c>
      <c r="J54" s="141">
        <f t="shared" si="6"/>
        <v>702</v>
      </c>
      <c r="K54" s="159">
        <f t="shared" si="7"/>
        <v>-124</v>
      </c>
      <c r="L54" s="143">
        <f t="shared" si="8"/>
        <v>133</v>
      </c>
      <c r="M54" s="144">
        <f t="shared" si="9"/>
        <v>183</v>
      </c>
      <c r="N54" s="145"/>
      <c r="O54" s="146"/>
      <c r="P54" s="147"/>
      <c r="Q54" s="148"/>
      <c r="R54" s="66">
        <f t="shared" si="10"/>
        <v>15</v>
      </c>
      <c r="S54" s="149"/>
      <c r="T54" s="160">
        <f t="shared" si="11"/>
        <v>160.5</v>
      </c>
    </row>
    <row r="55" spans="1:20" s="206" customFormat="1" ht="20.25" customHeight="1">
      <c r="A55" s="205">
        <v>23</v>
      </c>
      <c r="B55" s="48">
        <v>0</v>
      </c>
      <c r="C55" s="44" t="s">
        <v>209</v>
      </c>
      <c r="D55" s="135" t="s">
        <v>199</v>
      </c>
      <c r="E55" s="203">
        <v>141</v>
      </c>
      <c r="F55" s="204">
        <v>201</v>
      </c>
      <c r="G55" s="204">
        <v>162</v>
      </c>
      <c r="H55" s="204">
        <v>162</v>
      </c>
      <c r="I55" s="140">
        <f t="shared" si="5"/>
        <v>666</v>
      </c>
      <c r="J55" s="141">
        <f t="shared" si="6"/>
        <v>666</v>
      </c>
      <c r="K55" s="159">
        <f t="shared" si="7"/>
        <v>-160</v>
      </c>
      <c r="L55" s="143">
        <f t="shared" si="8"/>
        <v>141</v>
      </c>
      <c r="M55" s="144">
        <f t="shared" si="9"/>
        <v>201</v>
      </c>
      <c r="N55" s="145"/>
      <c r="O55" s="146"/>
      <c r="P55" s="147"/>
      <c r="Q55" s="148"/>
      <c r="R55" s="66">
        <f t="shared" si="10"/>
        <v>0</v>
      </c>
      <c r="S55" s="149"/>
      <c r="T55" s="160">
        <f t="shared" si="11"/>
        <v>166.5</v>
      </c>
    </row>
    <row r="56" spans="1:20" s="206" customFormat="1" ht="20.25" customHeight="1">
      <c r="A56" s="205">
        <v>24</v>
      </c>
      <c r="B56" s="48">
        <v>23</v>
      </c>
      <c r="C56" s="44" t="s">
        <v>47</v>
      </c>
      <c r="D56" s="135" t="s">
        <v>184</v>
      </c>
      <c r="E56" s="136">
        <v>136</v>
      </c>
      <c r="F56" s="139">
        <v>138</v>
      </c>
      <c r="G56" s="139">
        <v>149</v>
      </c>
      <c r="H56" s="139">
        <v>111</v>
      </c>
      <c r="I56" s="140">
        <f t="shared" si="5"/>
        <v>534</v>
      </c>
      <c r="J56" s="141">
        <f t="shared" si="6"/>
        <v>626</v>
      </c>
      <c r="K56" s="159">
        <f t="shared" si="7"/>
        <v>-200</v>
      </c>
      <c r="L56" s="143">
        <f t="shared" si="8"/>
        <v>111</v>
      </c>
      <c r="M56" s="144">
        <f t="shared" si="9"/>
        <v>149</v>
      </c>
      <c r="N56" s="145"/>
      <c r="O56" s="146"/>
      <c r="P56" s="147"/>
      <c r="Q56" s="148"/>
      <c r="R56" s="66">
        <f t="shared" si="10"/>
        <v>23</v>
      </c>
      <c r="S56" s="149"/>
      <c r="T56" s="160">
        <f t="shared" si="11"/>
        <v>133.5</v>
      </c>
    </row>
    <row r="58" spans="3:10" ht="21.75" customHeight="1" thickBot="1">
      <c r="C58" s="212" t="s">
        <v>90</v>
      </c>
      <c r="D58" s="213"/>
      <c r="E58" s="212"/>
      <c r="F58" s="212"/>
      <c r="G58" s="212"/>
      <c r="H58" s="214"/>
      <c r="I58" s="215"/>
      <c r="J58" s="215"/>
    </row>
    <row r="59" spans="3:10" ht="15">
      <c r="C59" s="216" t="s">
        <v>4</v>
      </c>
      <c r="D59" s="217" t="s">
        <v>6</v>
      </c>
      <c r="E59" s="217" t="s">
        <v>7</v>
      </c>
      <c r="F59" s="217" t="s">
        <v>91</v>
      </c>
      <c r="G59" s="217" t="s">
        <v>92</v>
      </c>
      <c r="H59" s="218" t="s">
        <v>93</v>
      </c>
      <c r="I59" s="215"/>
      <c r="J59" s="215"/>
    </row>
    <row r="60" spans="3:8" ht="15">
      <c r="C60" s="719" t="s">
        <v>209</v>
      </c>
      <c r="D60" s="220">
        <v>111</v>
      </c>
      <c r="E60" s="221">
        <v>201</v>
      </c>
      <c r="F60" s="222">
        <v>132</v>
      </c>
      <c r="G60" s="222">
        <v>132</v>
      </c>
      <c r="H60" s="223"/>
    </row>
    <row r="61" spans="3:8" ht="18">
      <c r="C61" s="361"/>
      <c r="D61" s="220"/>
      <c r="E61" s="362"/>
      <c r="F61" s="222"/>
      <c r="G61" s="222"/>
      <c r="H61" s="363"/>
    </row>
    <row r="62" spans="3:8" ht="18.75" thickBot="1">
      <c r="C62" s="364"/>
      <c r="D62" s="225"/>
      <c r="E62" s="226"/>
      <c r="F62" s="227"/>
      <c r="G62" s="227"/>
      <c r="H62" s="228"/>
    </row>
    <row r="63" ht="15.75" thickBot="1"/>
    <row r="64" spans="3:7" ht="18" customHeight="1">
      <c r="C64" s="229" t="s">
        <v>94</v>
      </c>
      <c r="D64" s="230">
        <v>111</v>
      </c>
      <c r="E64" s="230">
        <v>201</v>
      </c>
      <c r="F64" s="230">
        <v>132</v>
      </c>
      <c r="G64" s="231">
        <v>132</v>
      </c>
    </row>
    <row r="65" spans="3:7" ht="15">
      <c r="C65" s="232" t="s">
        <v>95</v>
      </c>
      <c r="D65" s="233">
        <f>IF(D64&lt;140,30,IF(D64&gt;=200,0,IF(D64&gt;=140,(200-D64)*0.5)))</f>
        <v>30</v>
      </c>
      <c r="E65" s="233">
        <f>IF(E64&lt;140,30,IF(E64&gt;=200,0,IF(E64&gt;=140,(200-E64)*0.5)))</f>
        <v>0</v>
      </c>
      <c r="F65" s="233">
        <f>IF(F64&lt;140,30,IF(F64&gt;=200,0,IF(F64&gt;=140,(200-F64)*0.5)))</f>
        <v>30</v>
      </c>
      <c r="G65" s="234">
        <f>IF(G64&lt;140,30,IF(G64&gt;=200,0,IF(G64&gt;=140,(200-G64)*0.5)))</f>
        <v>30</v>
      </c>
    </row>
    <row r="66" spans="3:7" ht="21.75" customHeight="1" thickBot="1">
      <c r="C66" s="235" t="s">
        <v>224</v>
      </c>
      <c r="D66" s="236">
        <f>D65+D64</f>
        <v>141</v>
      </c>
      <c r="E66" s="236">
        <f>E65+E64</f>
        <v>201</v>
      </c>
      <c r="F66" s="236">
        <f>F65+F64</f>
        <v>162</v>
      </c>
      <c r="G66" s="237">
        <f>G65+G64</f>
        <v>162</v>
      </c>
    </row>
  </sheetData>
  <sheetProtection selectLockedCells="1" selectUnlockedCells="1"/>
  <mergeCells count="1">
    <mergeCell ref="A1:K1"/>
  </mergeCells>
  <dataValidations count="1">
    <dataValidation errorStyle="warning" allowBlank="1" showInputMessage="1" showErrorMessage="1" promptTitle="гандикапы" errorTitle="гандикапы" error="неправильный вод" sqref="E58:G58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63" r:id="rId2"/>
  <rowBreaks count="1" manualBreakCount="1">
    <brk id="30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0"/>
  <dimension ref="A1:T74"/>
  <sheetViews>
    <sheetView zoomScale="75" zoomScaleNormal="75" zoomScaleSheetLayoutView="75" workbookViewId="0" topLeftCell="A1">
      <selection activeCell="C28" sqref="C28"/>
    </sheetView>
  </sheetViews>
  <sheetFormatPr defaultColWidth="9.140625" defaultRowHeight="12.75"/>
  <cols>
    <col min="1" max="1" width="5.7109375" style="1" customWidth="1"/>
    <col min="2" max="2" width="5.28125" style="74" customWidth="1"/>
    <col min="3" max="3" width="39.57421875" style="75" bestFit="1" customWidth="1"/>
    <col min="4" max="4" width="6.00390625" style="10" bestFit="1" customWidth="1"/>
    <col min="5" max="5" width="6.8515625" style="1" bestFit="1" customWidth="1"/>
    <col min="6" max="6" width="6.140625" style="1" customWidth="1"/>
    <col min="7" max="7" width="6.421875" style="3" customWidth="1"/>
    <col min="8" max="8" width="7.8515625" style="3" customWidth="1"/>
    <col min="9" max="9" width="6.140625" style="12" bestFit="1" customWidth="1"/>
    <col min="10" max="10" width="11.8515625" style="3" customWidth="1"/>
    <col min="11" max="11" width="7.00390625" style="2" customWidth="1"/>
    <col min="12" max="12" width="7.421875" style="2" customWidth="1"/>
    <col min="13" max="13" width="5.8515625" style="2" customWidth="1"/>
    <col min="14" max="14" width="1.7109375" style="3" customWidth="1"/>
    <col min="15" max="17" width="5.421875" style="4" customWidth="1"/>
    <col min="18" max="18" width="6.00390625" style="5" customWidth="1"/>
    <col min="19" max="19" width="5.421875" style="0" customWidth="1"/>
    <col min="20" max="20" width="6.7109375" style="6" bestFit="1" customWidth="1"/>
  </cols>
  <sheetData>
    <row r="1" spans="1:12" ht="94.5" customHeight="1">
      <c r="A1" s="1236"/>
      <c r="B1" s="1235"/>
      <c r="C1" s="1235"/>
      <c r="D1" s="1235"/>
      <c r="E1" s="1235"/>
      <c r="F1" s="1235"/>
      <c r="G1" s="1235"/>
      <c r="H1" s="1235"/>
      <c r="I1" s="1235"/>
      <c r="J1" s="1235"/>
      <c r="K1" s="1235"/>
      <c r="L1" s="720" t="s">
        <v>234</v>
      </c>
    </row>
    <row r="2" spans="1:8" ht="18">
      <c r="A2" s="7"/>
      <c r="B2" s="706" t="s">
        <v>235</v>
      </c>
      <c r="C2" s="9" t="s">
        <v>1</v>
      </c>
      <c r="E2" s="11"/>
      <c r="F2" s="11"/>
      <c r="G2" s="11"/>
      <c r="H2" s="11"/>
    </row>
    <row r="3" spans="1:20" ht="39" thickBot="1">
      <c r="A3" s="77" t="s">
        <v>2</v>
      </c>
      <c r="B3" s="78" t="s">
        <v>169</v>
      </c>
      <c r="C3" s="79" t="s">
        <v>4</v>
      </c>
      <c r="D3" s="609" t="s">
        <v>5</v>
      </c>
      <c r="E3" s="610" t="s">
        <v>6</v>
      </c>
      <c r="F3" s="610" t="s">
        <v>7</v>
      </c>
      <c r="G3" s="611" t="s">
        <v>8</v>
      </c>
      <c r="H3" s="243" t="s">
        <v>170</v>
      </c>
      <c r="I3" s="82" t="s">
        <v>10</v>
      </c>
      <c r="J3" s="21" t="s">
        <v>11</v>
      </c>
      <c r="L3" s="12"/>
      <c r="N3" s="2"/>
      <c r="O3" s="2"/>
      <c r="Q3" s="3"/>
      <c r="R3" s="3"/>
      <c r="S3" s="4"/>
      <c r="T3"/>
    </row>
    <row r="4" spans="1:20" ht="19.5">
      <c r="A4" s="245" t="s">
        <v>12</v>
      </c>
      <c r="B4" s="48">
        <v>11</v>
      </c>
      <c r="C4" s="612" t="s">
        <v>236</v>
      </c>
      <c r="D4" s="85">
        <v>5</v>
      </c>
      <c r="E4" s="86">
        <v>232</v>
      </c>
      <c r="F4" s="66">
        <v>212</v>
      </c>
      <c r="G4" s="48">
        <f aca="true" t="shared" si="0" ref="G4:G11">SUM(E4,F4)</f>
        <v>444</v>
      </c>
      <c r="H4" s="67">
        <f aca="true" t="shared" si="1" ref="H4:H11">COUNT(E4,F4)*B4+G4</f>
        <v>466</v>
      </c>
      <c r="I4" s="68">
        <f aca="true" t="shared" si="2" ref="I4:I11">H4-$H$4</f>
        <v>0</v>
      </c>
      <c r="J4" s="87">
        <v>61</v>
      </c>
      <c r="L4" s="31"/>
      <c r="M4" s="2" t="s">
        <v>237</v>
      </c>
      <c r="N4" s="2"/>
      <c r="O4" s="2"/>
      <c r="Q4" s="3"/>
      <c r="R4" s="3"/>
      <c r="S4" s="4"/>
      <c r="T4"/>
    </row>
    <row r="5" spans="1:20" ht="18.75" thickBot="1">
      <c r="A5" s="245" t="s">
        <v>14</v>
      </c>
      <c r="B5" s="92">
        <v>15</v>
      </c>
      <c r="C5" s="721" t="s">
        <v>106</v>
      </c>
      <c r="D5" s="37">
        <v>7</v>
      </c>
      <c r="E5" s="38">
        <v>215</v>
      </c>
      <c r="F5" s="39">
        <v>214</v>
      </c>
      <c r="G5" s="35">
        <f t="shared" si="0"/>
        <v>429</v>
      </c>
      <c r="H5" s="40">
        <f t="shared" si="1"/>
        <v>459</v>
      </c>
      <c r="I5" s="41">
        <f t="shared" si="2"/>
        <v>-7</v>
      </c>
      <c r="J5" s="87">
        <v>45</v>
      </c>
      <c r="L5" s="31"/>
      <c r="N5" s="2"/>
      <c r="O5" s="2"/>
      <c r="Q5" s="3"/>
      <c r="R5" s="3"/>
      <c r="S5" s="4"/>
      <c r="T5"/>
    </row>
    <row r="6" spans="1:20" ht="18">
      <c r="A6" s="249" t="s">
        <v>16</v>
      </c>
      <c r="B6" s="48">
        <v>16</v>
      </c>
      <c r="C6" s="437" t="s">
        <v>28</v>
      </c>
      <c r="D6" s="264">
        <v>3</v>
      </c>
      <c r="E6" s="233">
        <v>205</v>
      </c>
      <c r="F6" s="39">
        <v>186</v>
      </c>
      <c r="G6" s="35">
        <f t="shared" si="0"/>
        <v>391</v>
      </c>
      <c r="H6" s="40">
        <f t="shared" si="1"/>
        <v>423</v>
      </c>
      <c r="I6" s="41">
        <f t="shared" si="2"/>
        <v>-43</v>
      </c>
      <c r="J6" s="87">
        <v>35</v>
      </c>
      <c r="K6" s="45"/>
      <c r="L6" s="45"/>
      <c r="N6" s="2"/>
      <c r="O6" s="2"/>
      <c r="Q6" s="3"/>
      <c r="R6" s="3"/>
      <c r="S6" s="4"/>
      <c r="T6"/>
    </row>
    <row r="7" spans="1:20" ht="18.75" thickBot="1">
      <c r="A7" s="245" t="s">
        <v>18</v>
      </c>
      <c r="B7" s="624">
        <v>21</v>
      </c>
      <c r="C7" s="721" t="s">
        <v>49</v>
      </c>
      <c r="D7" s="37">
        <v>10</v>
      </c>
      <c r="E7" s="38">
        <v>178</v>
      </c>
      <c r="F7" s="50">
        <v>193</v>
      </c>
      <c r="G7" s="35">
        <f t="shared" si="0"/>
        <v>371</v>
      </c>
      <c r="H7" s="40">
        <f t="shared" si="1"/>
        <v>413</v>
      </c>
      <c r="I7" s="51">
        <f t="shared" si="2"/>
        <v>-53</v>
      </c>
      <c r="J7" s="252" t="s">
        <v>135</v>
      </c>
      <c r="L7" s="31"/>
      <c r="N7" s="2"/>
      <c r="O7" s="2"/>
      <c r="Q7" s="3"/>
      <c r="R7" s="3"/>
      <c r="S7" s="4"/>
      <c r="T7"/>
    </row>
    <row r="8" spans="1:20" ht="18">
      <c r="A8" s="245" t="s">
        <v>21</v>
      </c>
      <c r="B8" s="48">
        <v>6</v>
      </c>
      <c r="C8" s="437" t="s">
        <v>22</v>
      </c>
      <c r="D8" s="37">
        <v>9</v>
      </c>
      <c r="E8" s="38">
        <v>189</v>
      </c>
      <c r="F8" s="39">
        <v>203</v>
      </c>
      <c r="G8" s="35">
        <f t="shared" si="0"/>
        <v>392</v>
      </c>
      <c r="H8" s="40">
        <f t="shared" si="1"/>
        <v>404</v>
      </c>
      <c r="I8" s="41">
        <f t="shared" si="2"/>
        <v>-62</v>
      </c>
      <c r="J8" s="252" t="s">
        <v>23</v>
      </c>
      <c r="L8" s="31"/>
      <c r="N8" s="2"/>
      <c r="O8" s="2"/>
      <c r="Q8" s="3"/>
      <c r="R8" s="3"/>
      <c r="S8" s="4"/>
      <c r="T8"/>
    </row>
    <row r="9" spans="1:20" ht="18.75" thickBot="1">
      <c r="A9" s="253" t="s">
        <v>24</v>
      </c>
      <c r="B9" s="48">
        <v>20</v>
      </c>
      <c r="C9" s="436" t="s">
        <v>45</v>
      </c>
      <c r="D9" s="102">
        <v>6</v>
      </c>
      <c r="E9" s="103">
        <v>183</v>
      </c>
      <c r="F9" s="257">
        <v>179</v>
      </c>
      <c r="G9" s="254">
        <f t="shared" si="0"/>
        <v>362</v>
      </c>
      <c r="H9" s="104">
        <f t="shared" si="1"/>
        <v>402</v>
      </c>
      <c r="I9" s="259">
        <f t="shared" si="2"/>
        <v>-64</v>
      </c>
      <c r="J9" s="260">
        <v>-0.3</v>
      </c>
      <c r="L9" s="61"/>
      <c r="N9" s="2"/>
      <c r="O9" s="2"/>
      <c r="Q9" s="3"/>
      <c r="R9" s="3"/>
      <c r="S9" s="4"/>
      <c r="T9"/>
    </row>
    <row r="10" spans="1:20" ht="18.75" thickTop="1">
      <c r="A10" s="62" t="s">
        <v>25</v>
      </c>
      <c r="B10" s="48">
        <v>13</v>
      </c>
      <c r="C10" s="248" t="s">
        <v>79</v>
      </c>
      <c r="D10" s="37">
        <v>8</v>
      </c>
      <c r="E10" s="38">
        <v>193</v>
      </c>
      <c r="F10" s="66">
        <v>169</v>
      </c>
      <c r="G10" s="48">
        <f t="shared" si="0"/>
        <v>362</v>
      </c>
      <c r="H10" s="67">
        <f t="shared" si="1"/>
        <v>388</v>
      </c>
      <c r="I10" s="68">
        <f t="shared" si="2"/>
        <v>-78</v>
      </c>
      <c r="J10" s="69"/>
      <c r="L10" s="70"/>
      <c r="N10" s="2"/>
      <c r="O10" s="2"/>
      <c r="Q10" s="3"/>
      <c r="R10" s="71"/>
      <c r="S10" s="4"/>
      <c r="T10"/>
    </row>
    <row r="11" spans="1:20" ht="18">
      <c r="A11" s="72" t="s">
        <v>27</v>
      </c>
      <c r="B11" s="48">
        <v>24</v>
      </c>
      <c r="C11" s="436" t="s">
        <v>103</v>
      </c>
      <c r="D11" s="46">
        <v>4</v>
      </c>
      <c r="E11" s="38">
        <v>147</v>
      </c>
      <c r="F11" s="39">
        <v>150</v>
      </c>
      <c r="G11" s="35">
        <f t="shared" si="0"/>
        <v>297</v>
      </c>
      <c r="H11" s="40">
        <f t="shared" si="1"/>
        <v>345</v>
      </c>
      <c r="I11" s="41">
        <f t="shared" si="2"/>
        <v>-121</v>
      </c>
      <c r="J11" s="69"/>
      <c r="L11" s="70"/>
      <c r="N11" s="2"/>
      <c r="O11" s="2"/>
      <c r="Q11" s="3"/>
      <c r="R11" s="71"/>
      <c r="S11" s="4"/>
      <c r="T11"/>
    </row>
    <row r="12" ht="63" customHeight="1">
      <c r="L12" s="76"/>
    </row>
    <row r="13" spans="1:8" ht="18">
      <c r="A13" s="7"/>
      <c r="C13" s="9" t="s">
        <v>31</v>
      </c>
      <c r="E13" s="11"/>
      <c r="F13" s="11"/>
      <c r="G13" s="11"/>
      <c r="H13" s="11"/>
    </row>
    <row r="14" spans="1:8" ht="49.5" customHeight="1" thickBot="1">
      <c r="A14" s="77" t="s">
        <v>32</v>
      </c>
      <c r="B14" s="78" t="s">
        <v>169</v>
      </c>
      <c r="C14" s="79" t="s">
        <v>4</v>
      </c>
      <c r="D14" s="77" t="s">
        <v>5</v>
      </c>
      <c r="E14" s="80" t="s">
        <v>6</v>
      </c>
      <c r="F14" s="81" t="s">
        <v>238</v>
      </c>
      <c r="G14" s="82" t="s">
        <v>10</v>
      </c>
      <c r="H14" s="83"/>
    </row>
    <row r="15" spans="1:19" ht="18">
      <c r="A15" s="84">
        <v>1</v>
      </c>
      <c r="B15" s="48">
        <v>11</v>
      </c>
      <c r="C15" s="472" t="s">
        <v>236</v>
      </c>
      <c r="D15" s="85" t="s">
        <v>53</v>
      </c>
      <c r="E15" s="86">
        <v>232</v>
      </c>
      <c r="F15" s="67">
        <f aca="true" t="shared" si="3" ref="F15:F29">B15+E15</f>
        <v>243</v>
      </c>
      <c r="G15" s="68">
        <f aca="true" t="shared" si="4" ref="G15:G29">F15-$F$20</f>
        <v>44</v>
      </c>
      <c r="I15" s="87">
        <v>1</v>
      </c>
      <c r="P15" s="88"/>
      <c r="Q15" s="89"/>
      <c r="R15" s="90"/>
      <c r="S15" s="91"/>
    </row>
    <row r="16" spans="1:19" ht="18.75" thickBot="1">
      <c r="A16" s="84">
        <v>2</v>
      </c>
      <c r="B16" s="92">
        <v>15</v>
      </c>
      <c r="C16" s="721" t="s">
        <v>106</v>
      </c>
      <c r="D16" s="37" t="s">
        <v>34</v>
      </c>
      <c r="E16" s="38">
        <v>215</v>
      </c>
      <c r="F16" s="115">
        <f t="shared" si="3"/>
        <v>230</v>
      </c>
      <c r="G16" s="41">
        <f t="shared" si="4"/>
        <v>31</v>
      </c>
      <c r="I16" s="87">
        <v>2</v>
      </c>
      <c r="P16" s="88"/>
      <c r="Q16" s="89"/>
      <c r="R16" s="90"/>
      <c r="S16" s="91"/>
    </row>
    <row r="17" spans="1:19" ht="18">
      <c r="A17" s="94">
        <v>3</v>
      </c>
      <c r="B17" s="48">
        <v>16</v>
      </c>
      <c r="C17" s="582" t="s">
        <v>28</v>
      </c>
      <c r="D17" s="264" t="s">
        <v>52</v>
      </c>
      <c r="E17" s="233">
        <v>205</v>
      </c>
      <c r="F17" s="67">
        <f t="shared" si="3"/>
        <v>221</v>
      </c>
      <c r="G17" s="41">
        <f t="shared" si="4"/>
        <v>22</v>
      </c>
      <c r="H17" s="100" t="s">
        <v>39</v>
      </c>
      <c r="I17" s="87">
        <v>3</v>
      </c>
      <c r="J17" s="32"/>
      <c r="P17" s="88"/>
      <c r="Q17" s="89"/>
      <c r="R17" s="90"/>
      <c r="S17" s="91"/>
    </row>
    <row r="18" spans="1:19" ht="18.75" thickBot="1">
      <c r="A18" s="84">
        <v>4</v>
      </c>
      <c r="B18" s="97">
        <v>13</v>
      </c>
      <c r="C18" s="721" t="s">
        <v>79</v>
      </c>
      <c r="D18" s="37" t="s">
        <v>75</v>
      </c>
      <c r="E18" s="38">
        <v>193</v>
      </c>
      <c r="F18" s="67">
        <f t="shared" si="3"/>
        <v>206</v>
      </c>
      <c r="G18" s="41">
        <f t="shared" si="4"/>
        <v>7</v>
      </c>
      <c r="H18" s="96"/>
      <c r="I18" s="87">
        <v>4</v>
      </c>
      <c r="P18" s="88"/>
      <c r="Q18" s="89"/>
      <c r="R18" s="90"/>
      <c r="S18" s="91"/>
    </row>
    <row r="19" spans="1:19" ht="18">
      <c r="A19" s="84">
        <v>5</v>
      </c>
      <c r="B19" s="48">
        <v>20</v>
      </c>
      <c r="C19" s="472" t="s">
        <v>45</v>
      </c>
      <c r="D19" s="37" t="s">
        <v>43</v>
      </c>
      <c r="E19" s="38">
        <v>183</v>
      </c>
      <c r="F19" s="67">
        <f t="shared" si="3"/>
        <v>203</v>
      </c>
      <c r="G19" s="41">
        <f t="shared" si="4"/>
        <v>4</v>
      </c>
      <c r="H19" s="96"/>
      <c r="I19" s="87">
        <v>5</v>
      </c>
      <c r="P19" s="88"/>
      <c r="Q19" s="89"/>
      <c r="R19" s="90"/>
      <c r="S19" s="91"/>
    </row>
    <row r="20" spans="1:19" ht="18.75" thickBot="1">
      <c r="A20" s="101">
        <v>6</v>
      </c>
      <c r="B20" s="48">
        <v>21</v>
      </c>
      <c r="C20" s="297" t="s">
        <v>49</v>
      </c>
      <c r="D20" s="102" t="s">
        <v>46</v>
      </c>
      <c r="E20" s="103">
        <v>178</v>
      </c>
      <c r="F20" s="104">
        <f t="shared" si="3"/>
        <v>199</v>
      </c>
      <c r="G20" s="105">
        <f t="shared" si="4"/>
        <v>0</v>
      </c>
      <c r="H20" s="100" t="s">
        <v>39</v>
      </c>
      <c r="I20" s="87">
        <v>6</v>
      </c>
      <c r="P20" s="88"/>
      <c r="Q20" s="89"/>
      <c r="R20" s="90"/>
      <c r="S20" s="91"/>
    </row>
    <row r="21" spans="1:19" ht="18.75" thickTop="1">
      <c r="A21" s="106">
        <v>7</v>
      </c>
      <c r="B21" s="48">
        <v>6</v>
      </c>
      <c r="C21" s="278" t="s">
        <v>30</v>
      </c>
      <c r="D21" s="85" t="s">
        <v>41</v>
      </c>
      <c r="E21" s="86">
        <v>192</v>
      </c>
      <c r="F21" s="67">
        <f t="shared" si="3"/>
        <v>198</v>
      </c>
      <c r="G21" s="68">
        <f t="shared" si="4"/>
        <v>-1</v>
      </c>
      <c r="H21" s="96"/>
      <c r="I21" s="70"/>
      <c r="N21" s="4"/>
      <c r="P21" s="88"/>
      <c r="Q21" s="89"/>
      <c r="R21" s="90"/>
      <c r="S21" s="91"/>
    </row>
    <row r="22" spans="1:19" ht="18">
      <c r="A22" s="106">
        <v>8</v>
      </c>
      <c r="B22" s="48">
        <v>6</v>
      </c>
      <c r="C22" s="722" t="s">
        <v>22</v>
      </c>
      <c r="D22" s="37" t="s">
        <v>55</v>
      </c>
      <c r="E22" s="38">
        <v>189</v>
      </c>
      <c r="F22" s="67">
        <f t="shared" si="3"/>
        <v>195</v>
      </c>
      <c r="G22" s="41">
        <f t="shared" si="4"/>
        <v>-4</v>
      </c>
      <c r="H22" s="100" t="s">
        <v>39</v>
      </c>
      <c r="I22" s="70"/>
      <c r="P22" s="88"/>
      <c r="Q22" s="89"/>
      <c r="R22" s="90"/>
      <c r="S22" s="91"/>
    </row>
    <row r="23" spans="1:19" ht="18">
      <c r="A23" s="109">
        <v>9</v>
      </c>
      <c r="B23" s="48">
        <v>9</v>
      </c>
      <c r="C23" s="278" t="s">
        <v>70</v>
      </c>
      <c r="D23" s="37" t="s">
        <v>36</v>
      </c>
      <c r="E23" s="38">
        <v>180</v>
      </c>
      <c r="F23" s="67">
        <f t="shared" si="3"/>
        <v>189</v>
      </c>
      <c r="G23" s="41">
        <f t="shared" si="4"/>
        <v>-10</v>
      </c>
      <c r="I23" s="110"/>
      <c r="P23" s="88"/>
      <c r="Q23" s="89"/>
      <c r="R23" s="90"/>
      <c r="S23" s="91"/>
    </row>
    <row r="24" spans="1:19" ht="18.75" thickBot="1">
      <c r="A24" s="106">
        <v>10</v>
      </c>
      <c r="B24" s="111">
        <v>14</v>
      </c>
      <c r="C24" s="723" t="s">
        <v>13</v>
      </c>
      <c r="D24" s="37" t="s">
        <v>44</v>
      </c>
      <c r="E24" s="38">
        <v>172</v>
      </c>
      <c r="F24" s="67">
        <f t="shared" si="3"/>
        <v>186</v>
      </c>
      <c r="G24" s="41">
        <f t="shared" si="4"/>
        <v>-13</v>
      </c>
      <c r="I24" s="70"/>
      <c r="P24" s="88"/>
      <c r="Q24" s="89"/>
      <c r="R24" s="90"/>
      <c r="S24" s="91"/>
    </row>
    <row r="25" spans="1:19" ht="20.25" customHeight="1">
      <c r="A25" s="106">
        <v>11</v>
      </c>
      <c r="B25" s="48">
        <v>13</v>
      </c>
      <c r="C25" s="278" t="s">
        <v>225</v>
      </c>
      <c r="D25" s="46" t="s">
        <v>37</v>
      </c>
      <c r="E25" s="38">
        <v>165</v>
      </c>
      <c r="F25" s="67">
        <f t="shared" si="3"/>
        <v>178</v>
      </c>
      <c r="G25" s="41">
        <f t="shared" si="4"/>
        <v>-21</v>
      </c>
      <c r="I25" s="70"/>
      <c r="P25" s="88"/>
      <c r="Q25" s="113"/>
      <c r="R25" s="90"/>
      <c r="S25" s="91"/>
    </row>
    <row r="26" spans="1:19" ht="20.25" customHeight="1">
      <c r="A26" s="106">
        <v>12</v>
      </c>
      <c r="B26" s="48">
        <v>18</v>
      </c>
      <c r="C26" s="280" t="s">
        <v>343</v>
      </c>
      <c r="D26" s="37" t="s">
        <v>35</v>
      </c>
      <c r="E26" s="38">
        <v>160</v>
      </c>
      <c r="F26" s="67">
        <f t="shared" si="3"/>
        <v>178</v>
      </c>
      <c r="G26" s="41">
        <f t="shared" si="4"/>
        <v>-21</v>
      </c>
      <c r="I26" s="70"/>
      <c r="P26" s="88"/>
      <c r="Q26" s="113"/>
      <c r="R26" s="90"/>
      <c r="S26" s="91"/>
    </row>
    <row r="27" spans="1:19" ht="20.25" customHeight="1">
      <c r="A27" s="106">
        <v>13</v>
      </c>
      <c r="B27" s="108">
        <v>18</v>
      </c>
      <c r="C27" s="278" t="s">
        <v>17</v>
      </c>
      <c r="D27" s="37" t="s">
        <v>48</v>
      </c>
      <c r="E27" s="38">
        <v>157</v>
      </c>
      <c r="F27" s="67">
        <f t="shared" si="3"/>
        <v>175</v>
      </c>
      <c r="G27" s="41">
        <f t="shared" si="4"/>
        <v>-24</v>
      </c>
      <c r="I27" s="70"/>
      <c r="P27" s="88"/>
      <c r="Q27" s="113"/>
      <c r="R27" s="90"/>
      <c r="S27" s="91"/>
    </row>
    <row r="28" spans="1:19" ht="20.25" customHeight="1">
      <c r="A28" s="106">
        <v>14</v>
      </c>
      <c r="B28" s="48">
        <v>24</v>
      </c>
      <c r="C28" s="724" t="s">
        <v>103</v>
      </c>
      <c r="D28" s="46" t="s">
        <v>38</v>
      </c>
      <c r="E28" s="38">
        <v>147</v>
      </c>
      <c r="F28" s="67">
        <f t="shared" si="3"/>
        <v>171</v>
      </c>
      <c r="G28" s="41">
        <f t="shared" si="4"/>
        <v>-28</v>
      </c>
      <c r="H28" s="100" t="s">
        <v>39</v>
      </c>
      <c r="I28" s="70"/>
      <c r="P28" s="88"/>
      <c r="Q28" s="113"/>
      <c r="R28" s="90"/>
      <c r="S28" s="91"/>
    </row>
    <row r="29" spans="1:19" ht="20.25" customHeight="1">
      <c r="A29" s="106">
        <v>15</v>
      </c>
      <c r="B29" s="108">
        <v>23</v>
      </c>
      <c r="C29" s="278" t="s">
        <v>47</v>
      </c>
      <c r="D29" s="37" t="s">
        <v>40</v>
      </c>
      <c r="E29" s="38">
        <v>110</v>
      </c>
      <c r="F29" s="67">
        <f t="shared" si="3"/>
        <v>133</v>
      </c>
      <c r="G29" s="41">
        <f t="shared" si="4"/>
        <v>-66</v>
      </c>
      <c r="I29" s="70"/>
      <c r="P29" s="88"/>
      <c r="Q29" s="113"/>
      <c r="R29" s="90"/>
      <c r="S29" s="91"/>
    </row>
    <row r="30" spans="1:19" ht="130.5" customHeight="1">
      <c r="A30" s="116"/>
      <c r="B30" s="117"/>
      <c r="C30" s="118"/>
      <c r="D30" s="119"/>
      <c r="E30" s="120"/>
      <c r="F30" s="116"/>
      <c r="G30" s="96"/>
      <c r="H30" s="96"/>
      <c r="I30" s="70"/>
      <c r="P30" s="88"/>
      <c r="Q30" s="113"/>
      <c r="R30" s="90"/>
      <c r="S30" s="91"/>
    </row>
    <row r="31" spans="1:13" ht="20.25">
      <c r="A31" s="7" t="s">
        <v>56</v>
      </c>
      <c r="E31" s="121"/>
      <c r="M31" s="122">
        <f>MAX(E33:H48)</f>
        <v>256</v>
      </c>
    </row>
    <row r="32" spans="1:20" s="133" customFormat="1" ht="66" customHeight="1" thickBot="1">
      <c r="A32" s="77" t="s">
        <v>57</v>
      </c>
      <c r="B32" s="78" t="s">
        <v>169</v>
      </c>
      <c r="C32" s="79" t="s">
        <v>4</v>
      </c>
      <c r="D32" s="77" t="s">
        <v>5</v>
      </c>
      <c r="E32" s="123">
        <v>1</v>
      </c>
      <c r="F32" s="123">
        <v>2</v>
      </c>
      <c r="G32" s="123">
        <v>3</v>
      </c>
      <c r="H32" s="123">
        <v>4</v>
      </c>
      <c r="I32" s="124" t="s">
        <v>8</v>
      </c>
      <c r="J32" s="81" t="s">
        <v>186</v>
      </c>
      <c r="K32" s="125" t="s">
        <v>10</v>
      </c>
      <c r="L32" s="126" t="s">
        <v>59</v>
      </c>
      <c r="M32" s="79" t="s">
        <v>60</v>
      </c>
      <c r="N32" s="127"/>
      <c r="O32" s="128" t="s">
        <v>61</v>
      </c>
      <c r="P32" s="129" t="s">
        <v>62</v>
      </c>
      <c r="Q32" s="130" t="s">
        <v>63</v>
      </c>
      <c r="R32" s="130" t="s">
        <v>64</v>
      </c>
      <c r="S32" s="131" t="s">
        <v>65</v>
      </c>
      <c r="T32" s="132" t="s">
        <v>66</v>
      </c>
    </row>
    <row r="33" spans="1:20" s="133" customFormat="1" ht="20.25" customHeight="1">
      <c r="A33" s="134">
        <v>1</v>
      </c>
      <c r="B33" s="48">
        <v>6</v>
      </c>
      <c r="C33" s="582" t="s">
        <v>22</v>
      </c>
      <c r="D33" s="135" t="s">
        <v>111</v>
      </c>
      <c r="E33" s="162">
        <v>217</v>
      </c>
      <c r="F33" s="137">
        <v>256</v>
      </c>
      <c r="G33" s="137">
        <v>214</v>
      </c>
      <c r="H33" s="137">
        <v>202</v>
      </c>
      <c r="I33" s="140">
        <f aca="true" t="shared" si="5" ref="I33:I65">SUM(E33:H33)</f>
        <v>889</v>
      </c>
      <c r="J33" s="141">
        <f aca="true" t="shared" si="6" ref="J33:J65">COUNT(E33:H33)*B33+I33</f>
        <v>913</v>
      </c>
      <c r="K33" s="142">
        <f aca="true" t="shared" si="7" ref="K33:K65">J33-$J$42</f>
        <v>110</v>
      </c>
      <c r="L33" s="143">
        <f aca="true" t="shared" si="8" ref="L33:L65">MIN(E33:H33)</f>
        <v>202</v>
      </c>
      <c r="M33" s="144">
        <f aca="true" t="shared" si="9" ref="M33:M65">MAX(E33:H33)</f>
        <v>256</v>
      </c>
      <c r="N33" s="145"/>
      <c r="O33" s="146"/>
      <c r="P33" s="147"/>
      <c r="Q33" s="148"/>
      <c r="R33" s="66">
        <f aca="true" t="shared" si="10" ref="R33:R65">Q33+P33+B33</f>
        <v>6</v>
      </c>
      <c r="S33" s="149"/>
      <c r="T33" s="150">
        <f aca="true" t="shared" si="11" ref="T33:T65">IF(I33,AVERAGE(E33:H33),0)</f>
        <v>222.25</v>
      </c>
    </row>
    <row r="34" spans="1:20" s="133" customFormat="1" ht="20.25" customHeight="1" thickBot="1">
      <c r="A34" s="616">
        <v>2</v>
      </c>
      <c r="B34" s="92">
        <v>24</v>
      </c>
      <c r="C34" s="725" t="s">
        <v>103</v>
      </c>
      <c r="D34" s="618" t="s">
        <v>80</v>
      </c>
      <c r="E34" s="726">
        <v>251</v>
      </c>
      <c r="F34" s="620">
        <v>147</v>
      </c>
      <c r="G34" s="620">
        <v>195</v>
      </c>
      <c r="H34" s="620">
        <v>194</v>
      </c>
      <c r="I34" s="622">
        <f t="shared" si="5"/>
        <v>787</v>
      </c>
      <c r="J34" s="623">
        <f t="shared" si="6"/>
        <v>883</v>
      </c>
      <c r="K34" s="159">
        <f t="shared" si="7"/>
        <v>80</v>
      </c>
      <c r="L34" s="143">
        <f t="shared" si="8"/>
        <v>147</v>
      </c>
      <c r="M34" s="144">
        <f t="shared" si="9"/>
        <v>251</v>
      </c>
      <c r="N34" s="145"/>
      <c r="O34" s="146"/>
      <c r="P34" s="147"/>
      <c r="Q34" s="148"/>
      <c r="R34" s="66">
        <f t="shared" si="10"/>
        <v>24</v>
      </c>
      <c r="S34" s="149"/>
      <c r="T34" s="160">
        <f t="shared" si="11"/>
        <v>196.75</v>
      </c>
    </row>
    <row r="35" spans="1:20" s="133" customFormat="1" ht="20.25" customHeight="1">
      <c r="A35" s="161">
        <v>3</v>
      </c>
      <c r="B35" s="48">
        <v>16</v>
      </c>
      <c r="C35" s="582" t="s">
        <v>28</v>
      </c>
      <c r="D35" s="135" t="s">
        <v>35</v>
      </c>
      <c r="E35" s="136">
        <v>177</v>
      </c>
      <c r="F35" s="163">
        <v>229</v>
      </c>
      <c r="G35" s="137">
        <v>211</v>
      </c>
      <c r="H35" s="139">
        <v>161</v>
      </c>
      <c r="I35" s="140">
        <f t="shared" si="5"/>
        <v>778</v>
      </c>
      <c r="J35" s="141">
        <f t="shared" si="6"/>
        <v>842</v>
      </c>
      <c r="K35" s="159">
        <f t="shared" si="7"/>
        <v>39</v>
      </c>
      <c r="L35" s="143">
        <f t="shared" si="8"/>
        <v>161</v>
      </c>
      <c r="M35" s="144">
        <f t="shared" si="9"/>
        <v>229</v>
      </c>
      <c r="N35" s="145"/>
      <c r="O35" s="163">
        <v>229</v>
      </c>
      <c r="P35" s="147"/>
      <c r="Q35" s="148"/>
      <c r="R35" s="66">
        <f t="shared" si="10"/>
        <v>16</v>
      </c>
      <c r="S35" s="149" t="s">
        <v>53</v>
      </c>
      <c r="T35" s="160">
        <f t="shared" si="11"/>
        <v>194.5</v>
      </c>
    </row>
    <row r="36" spans="1:20" s="133" customFormat="1" ht="20.25" customHeight="1" thickBot="1">
      <c r="A36" s="655">
        <v>4</v>
      </c>
      <c r="B36" s="624">
        <v>21</v>
      </c>
      <c r="C36" s="680" t="s">
        <v>49</v>
      </c>
      <c r="D36" s="625" t="s">
        <v>87</v>
      </c>
      <c r="E36" s="682">
        <v>178</v>
      </c>
      <c r="F36" s="727">
        <v>204</v>
      </c>
      <c r="G36" s="627">
        <v>172</v>
      </c>
      <c r="H36" s="727">
        <v>200</v>
      </c>
      <c r="I36" s="628">
        <f t="shared" si="5"/>
        <v>754</v>
      </c>
      <c r="J36" s="629">
        <f t="shared" si="6"/>
        <v>838</v>
      </c>
      <c r="K36" s="630">
        <f t="shared" si="7"/>
        <v>35</v>
      </c>
      <c r="L36" s="631">
        <f t="shared" si="8"/>
        <v>172</v>
      </c>
      <c r="M36" s="632">
        <f t="shared" si="9"/>
        <v>204</v>
      </c>
      <c r="N36" s="633"/>
      <c r="O36" s="682">
        <v>178</v>
      </c>
      <c r="P36" s="635"/>
      <c r="Q36" s="148"/>
      <c r="R36" s="66">
        <f t="shared" si="10"/>
        <v>21</v>
      </c>
      <c r="S36" s="149" t="s">
        <v>111</v>
      </c>
      <c r="T36" s="160">
        <f t="shared" si="11"/>
        <v>188.5</v>
      </c>
    </row>
    <row r="37" spans="1:20" s="180" customFormat="1" ht="20.25" customHeight="1">
      <c r="A37" s="179">
        <v>5</v>
      </c>
      <c r="B37" s="48">
        <v>11</v>
      </c>
      <c r="C37" s="472" t="s">
        <v>236</v>
      </c>
      <c r="D37" s="135" t="s">
        <v>67</v>
      </c>
      <c r="E37" s="136">
        <v>172</v>
      </c>
      <c r="F37" s="201">
        <v>216</v>
      </c>
      <c r="G37" s="137">
        <v>205</v>
      </c>
      <c r="H37" s="139">
        <v>195</v>
      </c>
      <c r="I37" s="140">
        <f t="shared" si="5"/>
        <v>788</v>
      </c>
      <c r="J37" s="141">
        <f t="shared" si="6"/>
        <v>832</v>
      </c>
      <c r="K37" s="142">
        <f t="shared" si="7"/>
        <v>29</v>
      </c>
      <c r="L37" s="143">
        <f t="shared" si="8"/>
        <v>172</v>
      </c>
      <c r="M37" s="144">
        <f t="shared" si="9"/>
        <v>216</v>
      </c>
      <c r="N37" s="145"/>
      <c r="O37" s="146"/>
      <c r="P37" s="201">
        <v>216</v>
      </c>
      <c r="Q37" s="148"/>
      <c r="R37" s="66">
        <f t="shared" si="10"/>
        <v>227</v>
      </c>
      <c r="S37" s="149" t="s">
        <v>35</v>
      </c>
      <c r="T37" s="160">
        <f t="shared" si="11"/>
        <v>197</v>
      </c>
    </row>
    <row r="38" spans="1:20" s="180" customFormat="1" ht="20.25" customHeight="1">
      <c r="A38" s="181">
        <v>6</v>
      </c>
      <c r="B38" s="48">
        <v>9</v>
      </c>
      <c r="C38" s="248" t="s">
        <v>70</v>
      </c>
      <c r="D38" s="135" t="s">
        <v>40</v>
      </c>
      <c r="E38" s="136">
        <v>191</v>
      </c>
      <c r="F38" s="137">
        <v>205</v>
      </c>
      <c r="G38" s="139">
        <v>211</v>
      </c>
      <c r="H38" s="139">
        <v>189</v>
      </c>
      <c r="I38" s="140">
        <f t="shared" si="5"/>
        <v>796</v>
      </c>
      <c r="J38" s="141">
        <f t="shared" si="6"/>
        <v>832</v>
      </c>
      <c r="K38" s="159">
        <f t="shared" si="7"/>
        <v>29</v>
      </c>
      <c r="L38" s="143">
        <f t="shared" si="8"/>
        <v>189</v>
      </c>
      <c r="M38" s="144">
        <f t="shared" si="9"/>
        <v>211</v>
      </c>
      <c r="N38" s="145"/>
      <c r="O38" s="146"/>
      <c r="P38" s="147"/>
      <c r="Q38" s="148"/>
      <c r="R38" s="66">
        <f t="shared" si="10"/>
        <v>9</v>
      </c>
      <c r="S38" s="149"/>
      <c r="T38" s="160">
        <f t="shared" si="11"/>
        <v>199</v>
      </c>
    </row>
    <row r="39" spans="1:20" s="133" customFormat="1" ht="20.25" customHeight="1">
      <c r="A39" s="181">
        <v>7</v>
      </c>
      <c r="B39" s="48">
        <v>18</v>
      </c>
      <c r="C39" s="436" t="s">
        <v>343</v>
      </c>
      <c r="D39" s="135" t="s">
        <v>71</v>
      </c>
      <c r="E39" s="163">
        <v>172</v>
      </c>
      <c r="F39" s="139">
        <v>182</v>
      </c>
      <c r="G39" s="137">
        <v>203</v>
      </c>
      <c r="H39" s="139">
        <v>189</v>
      </c>
      <c r="I39" s="140">
        <f t="shared" si="5"/>
        <v>746</v>
      </c>
      <c r="J39" s="141">
        <f t="shared" si="6"/>
        <v>818</v>
      </c>
      <c r="K39" s="159">
        <f t="shared" si="7"/>
        <v>15</v>
      </c>
      <c r="L39" s="143">
        <f t="shared" si="8"/>
        <v>172</v>
      </c>
      <c r="M39" s="144">
        <f t="shared" si="9"/>
        <v>203</v>
      </c>
      <c r="N39" s="145"/>
      <c r="O39" s="163">
        <v>172</v>
      </c>
      <c r="P39" s="147"/>
      <c r="Q39" s="148"/>
      <c r="R39" s="66">
        <f t="shared" si="10"/>
        <v>18</v>
      </c>
      <c r="S39" s="149" t="s">
        <v>46</v>
      </c>
      <c r="T39" s="160">
        <f t="shared" si="11"/>
        <v>186.5</v>
      </c>
    </row>
    <row r="40" spans="1:20" s="133" customFormat="1" ht="20.25" customHeight="1">
      <c r="A40" s="181">
        <v>8</v>
      </c>
      <c r="B40" s="48">
        <v>6</v>
      </c>
      <c r="C40" s="248" t="s">
        <v>30</v>
      </c>
      <c r="D40" s="135" t="s">
        <v>78</v>
      </c>
      <c r="E40" s="163">
        <v>213</v>
      </c>
      <c r="F40" s="137">
        <v>208</v>
      </c>
      <c r="G40" s="137">
        <v>201</v>
      </c>
      <c r="H40" s="139">
        <v>171</v>
      </c>
      <c r="I40" s="140">
        <f t="shared" si="5"/>
        <v>793</v>
      </c>
      <c r="J40" s="141">
        <f t="shared" si="6"/>
        <v>817</v>
      </c>
      <c r="K40" s="159">
        <f t="shared" si="7"/>
        <v>14</v>
      </c>
      <c r="L40" s="143">
        <f t="shared" si="8"/>
        <v>171</v>
      </c>
      <c r="M40" s="144">
        <f t="shared" si="9"/>
        <v>213</v>
      </c>
      <c r="N40" s="145"/>
      <c r="O40" s="163">
        <v>213</v>
      </c>
      <c r="P40" s="147"/>
      <c r="Q40" s="148"/>
      <c r="R40" s="66">
        <f t="shared" si="10"/>
        <v>6</v>
      </c>
      <c r="S40" s="149" t="s">
        <v>50</v>
      </c>
      <c r="T40" s="160">
        <f t="shared" si="11"/>
        <v>198.25</v>
      </c>
    </row>
    <row r="41" spans="1:20" s="133" customFormat="1" ht="20.25" customHeight="1">
      <c r="A41" s="182">
        <v>9</v>
      </c>
      <c r="B41" s="48">
        <v>15</v>
      </c>
      <c r="C41" s="248" t="s">
        <v>106</v>
      </c>
      <c r="D41" s="135" t="s">
        <v>69</v>
      </c>
      <c r="E41" s="136">
        <v>187</v>
      </c>
      <c r="F41" s="139">
        <v>161</v>
      </c>
      <c r="G41" s="137">
        <v>203</v>
      </c>
      <c r="H41" s="139">
        <v>195</v>
      </c>
      <c r="I41" s="140">
        <f t="shared" si="5"/>
        <v>746</v>
      </c>
      <c r="J41" s="141">
        <f t="shared" si="6"/>
        <v>806</v>
      </c>
      <c r="K41" s="159">
        <f t="shared" si="7"/>
        <v>3</v>
      </c>
      <c r="L41" s="143">
        <f t="shared" si="8"/>
        <v>161</v>
      </c>
      <c r="M41" s="144">
        <f t="shared" si="9"/>
        <v>203</v>
      </c>
      <c r="N41" s="145"/>
      <c r="O41" s="146"/>
      <c r="P41" s="147"/>
      <c r="Q41" s="148"/>
      <c r="R41" s="66">
        <f t="shared" si="10"/>
        <v>15</v>
      </c>
      <c r="S41" s="149"/>
      <c r="T41" s="160">
        <f t="shared" si="11"/>
        <v>186.5</v>
      </c>
    </row>
    <row r="42" spans="1:20" s="133" customFormat="1" ht="20.25" customHeight="1" thickBot="1">
      <c r="A42" s="659">
        <v>10</v>
      </c>
      <c r="B42" s="165">
        <v>13</v>
      </c>
      <c r="C42" s="639" t="s">
        <v>225</v>
      </c>
      <c r="D42" s="166" t="s">
        <v>115</v>
      </c>
      <c r="E42" s="640">
        <v>154</v>
      </c>
      <c r="F42" s="169">
        <v>169</v>
      </c>
      <c r="G42" s="170">
        <v>215</v>
      </c>
      <c r="H42" s="170">
        <v>213</v>
      </c>
      <c r="I42" s="171">
        <f t="shared" si="5"/>
        <v>751</v>
      </c>
      <c r="J42" s="172">
        <f t="shared" si="6"/>
        <v>803</v>
      </c>
      <c r="K42" s="173">
        <f t="shared" si="7"/>
        <v>0</v>
      </c>
      <c r="L42" s="174">
        <f t="shared" si="8"/>
        <v>154</v>
      </c>
      <c r="M42" s="175">
        <f t="shared" si="9"/>
        <v>215</v>
      </c>
      <c r="N42" s="176"/>
      <c r="O42" s="169">
        <v>169</v>
      </c>
      <c r="P42" s="177"/>
      <c r="Q42" s="178"/>
      <c r="R42" s="642">
        <f t="shared" si="10"/>
        <v>13</v>
      </c>
      <c r="S42" s="643" t="s">
        <v>115</v>
      </c>
      <c r="T42" s="644">
        <f t="shared" si="11"/>
        <v>187.75</v>
      </c>
    </row>
    <row r="43" spans="1:20" s="133" customFormat="1" ht="20.25" customHeight="1">
      <c r="A43" s="106">
        <v>11</v>
      </c>
      <c r="B43" s="48">
        <v>19</v>
      </c>
      <c r="C43" s="437" t="s">
        <v>77</v>
      </c>
      <c r="D43" s="135" t="s">
        <v>36</v>
      </c>
      <c r="E43" s="136">
        <v>160</v>
      </c>
      <c r="F43" s="139">
        <v>173</v>
      </c>
      <c r="G43" s="139">
        <v>189</v>
      </c>
      <c r="H43" s="139">
        <v>195</v>
      </c>
      <c r="I43" s="140">
        <f t="shared" si="5"/>
        <v>717</v>
      </c>
      <c r="J43" s="141">
        <f t="shared" si="6"/>
        <v>793</v>
      </c>
      <c r="K43" s="142">
        <f t="shared" si="7"/>
        <v>-10</v>
      </c>
      <c r="L43" s="143">
        <f t="shared" si="8"/>
        <v>160</v>
      </c>
      <c r="M43" s="144">
        <f t="shared" si="9"/>
        <v>195</v>
      </c>
      <c r="N43" s="145"/>
      <c r="O43" s="146"/>
      <c r="P43" s="147"/>
      <c r="Q43" s="148"/>
      <c r="R43" s="66">
        <f t="shared" si="10"/>
        <v>19</v>
      </c>
      <c r="S43" s="149"/>
      <c r="T43" s="150">
        <f t="shared" si="11"/>
        <v>179.25</v>
      </c>
    </row>
    <row r="44" spans="1:20" s="133" customFormat="1" ht="20.25" customHeight="1">
      <c r="A44" s="109">
        <v>12</v>
      </c>
      <c r="B44" s="48">
        <v>18</v>
      </c>
      <c r="C44" s="248" t="s">
        <v>138</v>
      </c>
      <c r="D44" s="135" t="s">
        <v>41</v>
      </c>
      <c r="E44" s="136">
        <v>167</v>
      </c>
      <c r="F44" s="139">
        <v>194</v>
      </c>
      <c r="G44" s="139">
        <v>155</v>
      </c>
      <c r="H44" s="139">
        <v>197</v>
      </c>
      <c r="I44" s="140">
        <f t="shared" si="5"/>
        <v>713</v>
      </c>
      <c r="J44" s="141">
        <f t="shared" si="6"/>
        <v>785</v>
      </c>
      <c r="K44" s="159">
        <f t="shared" si="7"/>
        <v>-18</v>
      </c>
      <c r="L44" s="143">
        <f t="shared" si="8"/>
        <v>155</v>
      </c>
      <c r="M44" s="144">
        <f t="shared" si="9"/>
        <v>197</v>
      </c>
      <c r="N44" s="145"/>
      <c r="O44" s="146"/>
      <c r="P44" s="147"/>
      <c r="Q44" s="148"/>
      <c r="R44" s="66">
        <f t="shared" si="10"/>
        <v>18</v>
      </c>
      <c r="S44" s="149"/>
      <c r="T44" s="160">
        <f t="shared" si="11"/>
        <v>178.25</v>
      </c>
    </row>
    <row r="45" spans="1:20" s="133" customFormat="1" ht="20.25" customHeight="1">
      <c r="A45" s="109">
        <v>13</v>
      </c>
      <c r="B45" s="48">
        <v>20</v>
      </c>
      <c r="C45" s="248" t="s">
        <v>54</v>
      </c>
      <c r="D45" s="135" t="s">
        <v>43</v>
      </c>
      <c r="E45" s="136">
        <v>188</v>
      </c>
      <c r="F45" s="139">
        <v>179</v>
      </c>
      <c r="G45" s="163">
        <v>173</v>
      </c>
      <c r="H45" s="139">
        <v>152</v>
      </c>
      <c r="I45" s="140">
        <f t="shared" si="5"/>
        <v>692</v>
      </c>
      <c r="J45" s="141">
        <f t="shared" si="6"/>
        <v>772</v>
      </c>
      <c r="K45" s="159">
        <f t="shared" si="7"/>
        <v>-31</v>
      </c>
      <c r="L45" s="143">
        <f t="shared" si="8"/>
        <v>152</v>
      </c>
      <c r="M45" s="144">
        <f t="shared" si="9"/>
        <v>188</v>
      </c>
      <c r="N45" s="145"/>
      <c r="O45" s="163">
        <v>173</v>
      </c>
      <c r="P45" s="147"/>
      <c r="Q45" s="148"/>
      <c r="R45" s="66">
        <f t="shared" si="10"/>
        <v>20</v>
      </c>
      <c r="S45" s="149" t="s">
        <v>113</v>
      </c>
      <c r="T45" s="160">
        <f t="shared" si="11"/>
        <v>173</v>
      </c>
    </row>
    <row r="46" spans="1:20" s="133" customFormat="1" ht="20.25" customHeight="1">
      <c r="A46" s="202">
        <v>14</v>
      </c>
      <c r="B46" s="48">
        <v>24</v>
      </c>
      <c r="C46" s="436" t="s">
        <v>160</v>
      </c>
      <c r="D46" s="135" t="s">
        <v>112</v>
      </c>
      <c r="E46" s="136">
        <v>174</v>
      </c>
      <c r="F46" s="139">
        <v>150</v>
      </c>
      <c r="G46" s="163">
        <v>162</v>
      </c>
      <c r="H46" s="139">
        <v>185</v>
      </c>
      <c r="I46" s="140">
        <f t="shared" si="5"/>
        <v>671</v>
      </c>
      <c r="J46" s="141">
        <f t="shared" si="6"/>
        <v>767</v>
      </c>
      <c r="K46" s="159">
        <f t="shared" si="7"/>
        <v>-36</v>
      </c>
      <c r="L46" s="143">
        <f t="shared" si="8"/>
        <v>150</v>
      </c>
      <c r="M46" s="144">
        <f t="shared" si="9"/>
        <v>185</v>
      </c>
      <c r="N46" s="145"/>
      <c r="O46" s="163">
        <v>162</v>
      </c>
      <c r="P46" s="147"/>
      <c r="Q46" s="148"/>
      <c r="R46" s="66">
        <f t="shared" si="10"/>
        <v>24</v>
      </c>
      <c r="S46" s="149" t="s">
        <v>55</v>
      </c>
      <c r="T46" s="160">
        <f t="shared" si="11"/>
        <v>167.75</v>
      </c>
    </row>
    <row r="47" spans="1:20" s="133" customFormat="1" ht="20.25" customHeight="1">
      <c r="A47" s="109">
        <v>15</v>
      </c>
      <c r="B47" s="48">
        <v>20</v>
      </c>
      <c r="C47" s="436" t="s">
        <v>45</v>
      </c>
      <c r="D47" s="135" t="s">
        <v>73</v>
      </c>
      <c r="E47" s="163">
        <v>151</v>
      </c>
      <c r="F47" s="139">
        <v>179</v>
      </c>
      <c r="G47" s="139">
        <v>189</v>
      </c>
      <c r="H47" s="139">
        <v>162</v>
      </c>
      <c r="I47" s="140">
        <f t="shared" si="5"/>
        <v>681</v>
      </c>
      <c r="J47" s="141">
        <f t="shared" si="6"/>
        <v>761</v>
      </c>
      <c r="K47" s="159">
        <f t="shared" si="7"/>
        <v>-42</v>
      </c>
      <c r="L47" s="143">
        <f t="shared" si="8"/>
        <v>151</v>
      </c>
      <c r="M47" s="144">
        <f t="shared" si="9"/>
        <v>189</v>
      </c>
      <c r="N47" s="145"/>
      <c r="O47" s="163">
        <v>151</v>
      </c>
      <c r="P47" s="147"/>
      <c r="Q47" s="148"/>
      <c r="R47" s="66">
        <f t="shared" si="10"/>
        <v>20</v>
      </c>
      <c r="S47" s="149" t="s">
        <v>40</v>
      </c>
      <c r="T47" s="160">
        <f t="shared" si="11"/>
        <v>170.25</v>
      </c>
    </row>
    <row r="48" spans="1:20" s="206" customFormat="1" ht="20.25" customHeight="1">
      <c r="A48" s="205">
        <v>16</v>
      </c>
      <c r="B48" s="48">
        <v>17</v>
      </c>
      <c r="C48" s="248" t="s">
        <v>342</v>
      </c>
      <c r="D48" s="135" t="s">
        <v>89</v>
      </c>
      <c r="E48" s="136">
        <v>164</v>
      </c>
      <c r="F48" s="201">
        <v>168</v>
      </c>
      <c r="G48" s="139">
        <v>182</v>
      </c>
      <c r="H48" s="139">
        <v>175</v>
      </c>
      <c r="I48" s="140">
        <f t="shared" si="5"/>
        <v>689</v>
      </c>
      <c r="J48" s="141">
        <f t="shared" si="6"/>
        <v>757</v>
      </c>
      <c r="K48" s="159">
        <f t="shared" si="7"/>
        <v>-46</v>
      </c>
      <c r="L48" s="143">
        <f t="shared" si="8"/>
        <v>164</v>
      </c>
      <c r="M48" s="144">
        <f t="shared" si="9"/>
        <v>182</v>
      </c>
      <c r="N48" s="145"/>
      <c r="O48" s="146"/>
      <c r="P48" s="201">
        <v>168</v>
      </c>
      <c r="Q48" s="148"/>
      <c r="R48" s="66">
        <f t="shared" si="10"/>
        <v>185</v>
      </c>
      <c r="S48" s="149" t="s">
        <v>43</v>
      </c>
      <c r="T48" s="160">
        <f t="shared" si="11"/>
        <v>172.25</v>
      </c>
    </row>
    <row r="49" spans="1:20" s="206" customFormat="1" ht="20.25" customHeight="1">
      <c r="A49" s="205">
        <v>17</v>
      </c>
      <c r="B49" s="108">
        <v>18</v>
      </c>
      <c r="C49" s="248" t="s">
        <v>17</v>
      </c>
      <c r="D49" s="135" t="s">
        <v>37</v>
      </c>
      <c r="E49" s="136">
        <v>161</v>
      </c>
      <c r="F49" s="139">
        <v>164</v>
      </c>
      <c r="G49" s="139">
        <v>189</v>
      </c>
      <c r="H49" s="139">
        <v>166</v>
      </c>
      <c r="I49" s="140">
        <f t="shared" si="5"/>
        <v>680</v>
      </c>
      <c r="J49" s="141">
        <f t="shared" si="6"/>
        <v>752</v>
      </c>
      <c r="K49" s="159">
        <f t="shared" si="7"/>
        <v>-51</v>
      </c>
      <c r="L49" s="143">
        <f t="shared" si="8"/>
        <v>161</v>
      </c>
      <c r="M49" s="144">
        <f t="shared" si="9"/>
        <v>189</v>
      </c>
      <c r="N49" s="145"/>
      <c r="O49" s="146"/>
      <c r="P49" s="147"/>
      <c r="Q49" s="207">
        <v>192</v>
      </c>
      <c r="R49" s="66">
        <f t="shared" si="10"/>
        <v>210</v>
      </c>
      <c r="S49" s="149" t="s">
        <v>36</v>
      </c>
      <c r="T49" s="160">
        <f t="shared" si="11"/>
        <v>170</v>
      </c>
    </row>
    <row r="50" spans="1:20" s="206" customFormat="1" ht="20.25" customHeight="1">
      <c r="A50" s="205">
        <v>18</v>
      </c>
      <c r="B50" s="108">
        <v>14</v>
      </c>
      <c r="C50" s="248" t="s">
        <v>13</v>
      </c>
      <c r="D50" s="135" t="s">
        <v>113</v>
      </c>
      <c r="E50" s="136">
        <v>156</v>
      </c>
      <c r="F50" s="139">
        <v>197</v>
      </c>
      <c r="G50" s="139">
        <v>159</v>
      </c>
      <c r="H50" s="139">
        <v>183</v>
      </c>
      <c r="I50" s="140">
        <f t="shared" si="5"/>
        <v>695</v>
      </c>
      <c r="J50" s="141">
        <f t="shared" si="6"/>
        <v>751</v>
      </c>
      <c r="K50" s="159">
        <f t="shared" si="7"/>
        <v>-52</v>
      </c>
      <c r="L50" s="143">
        <f t="shared" si="8"/>
        <v>156</v>
      </c>
      <c r="M50" s="144">
        <f t="shared" si="9"/>
        <v>197</v>
      </c>
      <c r="N50" s="145"/>
      <c r="O50" s="146"/>
      <c r="P50" s="147"/>
      <c r="Q50" s="207">
        <v>195</v>
      </c>
      <c r="R50" s="66">
        <f t="shared" si="10"/>
        <v>209</v>
      </c>
      <c r="S50" s="149" t="s">
        <v>38</v>
      </c>
      <c r="T50" s="160">
        <f t="shared" si="11"/>
        <v>173.75</v>
      </c>
    </row>
    <row r="51" spans="1:20" s="206" customFormat="1" ht="20.25" customHeight="1">
      <c r="A51" s="205">
        <v>19</v>
      </c>
      <c r="B51" s="48">
        <v>6</v>
      </c>
      <c r="C51" s="248" t="s">
        <v>26</v>
      </c>
      <c r="D51" s="135" t="s">
        <v>68</v>
      </c>
      <c r="E51" s="136">
        <v>178</v>
      </c>
      <c r="F51" s="139">
        <v>183</v>
      </c>
      <c r="G51" s="139">
        <v>174</v>
      </c>
      <c r="H51" s="139">
        <v>190</v>
      </c>
      <c r="I51" s="140">
        <f t="shared" si="5"/>
        <v>725</v>
      </c>
      <c r="J51" s="141">
        <f t="shared" si="6"/>
        <v>749</v>
      </c>
      <c r="K51" s="159">
        <f t="shared" si="7"/>
        <v>-54</v>
      </c>
      <c r="L51" s="143">
        <f t="shared" si="8"/>
        <v>174</v>
      </c>
      <c r="M51" s="144">
        <f t="shared" si="9"/>
        <v>190</v>
      </c>
      <c r="N51" s="145"/>
      <c r="O51" s="146"/>
      <c r="P51" s="147"/>
      <c r="Q51" s="207">
        <v>168</v>
      </c>
      <c r="R51" s="66">
        <f t="shared" si="10"/>
        <v>174</v>
      </c>
      <c r="S51" s="149" t="s">
        <v>68</v>
      </c>
      <c r="T51" s="160">
        <f t="shared" si="11"/>
        <v>181.25</v>
      </c>
    </row>
    <row r="52" spans="1:20" s="206" customFormat="1" ht="20.25" customHeight="1">
      <c r="A52" s="205">
        <v>20</v>
      </c>
      <c r="B52" s="48">
        <v>7</v>
      </c>
      <c r="C52" s="436" t="s">
        <v>116</v>
      </c>
      <c r="D52" s="135" t="s">
        <v>34</v>
      </c>
      <c r="E52" s="136">
        <v>190</v>
      </c>
      <c r="F52" s="139">
        <v>180</v>
      </c>
      <c r="G52" s="139">
        <v>154</v>
      </c>
      <c r="H52" s="139">
        <v>197</v>
      </c>
      <c r="I52" s="140">
        <f t="shared" si="5"/>
        <v>721</v>
      </c>
      <c r="J52" s="141">
        <f t="shared" si="6"/>
        <v>749</v>
      </c>
      <c r="K52" s="159">
        <f t="shared" si="7"/>
        <v>-54</v>
      </c>
      <c r="L52" s="143">
        <f t="shared" si="8"/>
        <v>154</v>
      </c>
      <c r="M52" s="144">
        <f t="shared" si="9"/>
        <v>197</v>
      </c>
      <c r="N52" s="145"/>
      <c r="O52" s="146"/>
      <c r="P52" s="147"/>
      <c r="Q52" s="207">
        <v>166</v>
      </c>
      <c r="R52" s="66">
        <f t="shared" si="10"/>
        <v>173</v>
      </c>
      <c r="S52" s="149" t="s">
        <v>37</v>
      </c>
      <c r="T52" s="160">
        <f t="shared" si="11"/>
        <v>180.25</v>
      </c>
    </row>
    <row r="53" spans="1:20" s="206" customFormat="1" ht="20.25" customHeight="1">
      <c r="A53" s="205">
        <v>21</v>
      </c>
      <c r="B53" s="48">
        <v>15</v>
      </c>
      <c r="C53" s="248" t="s">
        <v>150</v>
      </c>
      <c r="D53" s="135" t="s">
        <v>44</v>
      </c>
      <c r="E53" s="136">
        <v>155</v>
      </c>
      <c r="F53" s="139">
        <v>139</v>
      </c>
      <c r="G53" s="139">
        <v>187</v>
      </c>
      <c r="H53" s="139">
        <v>192</v>
      </c>
      <c r="I53" s="140">
        <f t="shared" si="5"/>
        <v>673</v>
      </c>
      <c r="J53" s="141">
        <f t="shared" si="6"/>
        <v>733</v>
      </c>
      <c r="K53" s="159">
        <f t="shared" si="7"/>
        <v>-70</v>
      </c>
      <c r="L53" s="143">
        <f t="shared" si="8"/>
        <v>139</v>
      </c>
      <c r="M53" s="144">
        <f t="shared" si="9"/>
        <v>192</v>
      </c>
      <c r="N53" s="145"/>
      <c r="O53" s="146"/>
      <c r="P53" s="147"/>
      <c r="Q53" s="207">
        <v>167</v>
      </c>
      <c r="R53" s="66">
        <f t="shared" si="10"/>
        <v>182</v>
      </c>
      <c r="S53" s="149" t="s">
        <v>41</v>
      </c>
      <c r="T53" s="160">
        <f t="shared" si="11"/>
        <v>168.25</v>
      </c>
    </row>
    <row r="54" spans="1:20" s="206" customFormat="1" ht="20.25" customHeight="1">
      <c r="A54" s="205">
        <v>22</v>
      </c>
      <c r="B54" s="48">
        <v>16</v>
      </c>
      <c r="C54" s="248" t="s">
        <v>81</v>
      </c>
      <c r="D54" s="135" t="s">
        <v>55</v>
      </c>
      <c r="E54" s="136">
        <v>163</v>
      </c>
      <c r="F54" s="139">
        <v>176</v>
      </c>
      <c r="G54" s="139">
        <v>158</v>
      </c>
      <c r="H54" s="139">
        <v>167</v>
      </c>
      <c r="I54" s="140">
        <f t="shared" si="5"/>
        <v>664</v>
      </c>
      <c r="J54" s="141">
        <f t="shared" si="6"/>
        <v>728</v>
      </c>
      <c r="K54" s="159">
        <f t="shared" si="7"/>
        <v>-75</v>
      </c>
      <c r="L54" s="143">
        <f t="shared" si="8"/>
        <v>158</v>
      </c>
      <c r="M54" s="144">
        <f t="shared" si="9"/>
        <v>176</v>
      </c>
      <c r="N54" s="145"/>
      <c r="O54" s="146"/>
      <c r="P54" s="147"/>
      <c r="Q54" s="207">
        <v>174</v>
      </c>
      <c r="R54" s="66">
        <f t="shared" si="10"/>
        <v>190</v>
      </c>
      <c r="S54" s="149" t="s">
        <v>75</v>
      </c>
      <c r="T54" s="160">
        <f t="shared" si="11"/>
        <v>166</v>
      </c>
    </row>
    <row r="55" spans="1:20" s="206" customFormat="1" ht="20.25" customHeight="1">
      <c r="A55" s="205">
        <v>23</v>
      </c>
      <c r="B55" s="48">
        <v>12</v>
      </c>
      <c r="C55" s="436" t="s">
        <v>51</v>
      </c>
      <c r="D55" s="135" t="s">
        <v>46</v>
      </c>
      <c r="E55" s="136">
        <v>159</v>
      </c>
      <c r="F55" s="139">
        <v>193</v>
      </c>
      <c r="G55" s="139">
        <v>182</v>
      </c>
      <c r="H55" s="139">
        <v>145</v>
      </c>
      <c r="I55" s="140">
        <f t="shared" si="5"/>
        <v>679</v>
      </c>
      <c r="J55" s="141">
        <f t="shared" si="6"/>
        <v>727</v>
      </c>
      <c r="K55" s="159">
        <f t="shared" si="7"/>
        <v>-76</v>
      </c>
      <c r="L55" s="143">
        <f t="shared" si="8"/>
        <v>145</v>
      </c>
      <c r="M55" s="144">
        <f t="shared" si="9"/>
        <v>193</v>
      </c>
      <c r="N55" s="145"/>
      <c r="O55" s="146"/>
      <c r="P55" s="147"/>
      <c r="Q55" s="148"/>
      <c r="R55" s="66">
        <f t="shared" si="10"/>
        <v>12</v>
      </c>
      <c r="S55" s="149"/>
      <c r="T55" s="160">
        <f t="shared" si="11"/>
        <v>169.75</v>
      </c>
    </row>
    <row r="56" spans="1:20" s="206" customFormat="1" ht="20.25" customHeight="1">
      <c r="A56" s="205">
        <v>24</v>
      </c>
      <c r="B56" s="48">
        <v>15</v>
      </c>
      <c r="C56" s="248" t="s">
        <v>341</v>
      </c>
      <c r="D56" s="135" t="s">
        <v>50</v>
      </c>
      <c r="E56" s="136">
        <v>147</v>
      </c>
      <c r="F56" s="139">
        <v>148</v>
      </c>
      <c r="G56" s="137">
        <v>205</v>
      </c>
      <c r="H56" s="139">
        <v>162</v>
      </c>
      <c r="I56" s="140">
        <f t="shared" si="5"/>
        <v>662</v>
      </c>
      <c r="J56" s="141">
        <f t="shared" si="6"/>
        <v>722</v>
      </c>
      <c r="K56" s="159">
        <f t="shared" si="7"/>
        <v>-81</v>
      </c>
      <c r="L56" s="143">
        <f t="shared" si="8"/>
        <v>147</v>
      </c>
      <c r="M56" s="144">
        <f t="shared" si="9"/>
        <v>205</v>
      </c>
      <c r="N56" s="145"/>
      <c r="O56" s="146"/>
      <c r="P56" s="147"/>
      <c r="Q56" s="207">
        <v>141</v>
      </c>
      <c r="R56" s="66">
        <f t="shared" si="10"/>
        <v>156</v>
      </c>
      <c r="S56" s="149" t="s">
        <v>34</v>
      </c>
      <c r="T56" s="160">
        <f t="shared" si="11"/>
        <v>165.5</v>
      </c>
    </row>
    <row r="57" spans="1:20" s="206" customFormat="1" ht="20.25" customHeight="1">
      <c r="A57" s="205">
        <v>25</v>
      </c>
      <c r="B57" s="108">
        <v>13</v>
      </c>
      <c r="C57" s="248" t="s">
        <v>79</v>
      </c>
      <c r="D57" s="135" t="s">
        <v>85</v>
      </c>
      <c r="E57" s="136">
        <v>174</v>
      </c>
      <c r="F57" s="139">
        <v>138</v>
      </c>
      <c r="G57" s="139">
        <v>187</v>
      </c>
      <c r="H57" s="139">
        <v>165</v>
      </c>
      <c r="I57" s="140">
        <f t="shared" si="5"/>
        <v>664</v>
      </c>
      <c r="J57" s="141">
        <f t="shared" si="6"/>
        <v>716</v>
      </c>
      <c r="K57" s="159">
        <f t="shared" si="7"/>
        <v>-87</v>
      </c>
      <c r="L57" s="143">
        <f t="shared" si="8"/>
        <v>138</v>
      </c>
      <c r="M57" s="144">
        <f t="shared" si="9"/>
        <v>187</v>
      </c>
      <c r="N57" s="145"/>
      <c r="O57" s="146"/>
      <c r="P57" s="147"/>
      <c r="Q57" s="207">
        <v>182</v>
      </c>
      <c r="R57" s="66">
        <f t="shared" si="10"/>
        <v>195</v>
      </c>
      <c r="S57" s="149" t="s">
        <v>67</v>
      </c>
      <c r="T57" s="160">
        <f t="shared" si="11"/>
        <v>166</v>
      </c>
    </row>
    <row r="58" spans="1:20" s="206" customFormat="1" ht="18">
      <c r="A58" s="205">
        <v>26</v>
      </c>
      <c r="B58" s="48">
        <v>24</v>
      </c>
      <c r="C58" s="436" t="s">
        <v>15</v>
      </c>
      <c r="D58" s="135" t="s">
        <v>38</v>
      </c>
      <c r="E58" s="136">
        <v>162</v>
      </c>
      <c r="F58" s="139">
        <v>150</v>
      </c>
      <c r="G58" s="139">
        <v>139</v>
      </c>
      <c r="H58" s="139">
        <v>149</v>
      </c>
      <c r="I58" s="140">
        <f t="shared" si="5"/>
        <v>600</v>
      </c>
      <c r="J58" s="141">
        <f t="shared" si="6"/>
        <v>696</v>
      </c>
      <c r="K58" s="159">
        <f t="shared" si="7"/>
        <v>-107</v>
      </c>
      <c r="L58" s="143">
        <f t="shared" si="8"/>
        <v>139</v>
      </c>
      <c r="M58" s="144">
        <f t="shared" si="9"/>
        <v>162</v>
      </c>
      <c r="N58" s="145"/>
      <c r="O58" s="146"/>
      <c r="P58" s="147"/>
      <c r="Q58" s="148"/>
      <c r="R58" s="66">
        <f t="shared" si="10"/>
        <v>24</v>
      </c>
      <c r="S58" s="149"/>
      <c r="T58" s="160">
        <f t="shared" si="11"/>
        <v>150</v>
      </c>
    </row>
    <row r="59" spans="1:20" s="206" customFormat="1" ht="18">
      <c r="A59" s="205">
        <v>27</v>
      </c>
      <c r="B59" s="48">
        <v>8</v>
      </c>
      <c r="C59" s="248" t="s">
        <v>42</v>
      </c>
      <c r="D59" s="135" t="s">
        <v>52</v>
      </c>
      <c r="E59" s="136">
        <v>178</v>
      </c>
      <c r="F59" s="139">
        <v>175</v>
      </c>
      <c r="G59" s="139">
        <v>150</v>
      </c>
      <c r="H59" s="139">
        <v>140</v>
      </c>
      <c r="I59" s="140">
        <f t="shared" si="5"/>
        <v>643</v>
      </c>
      <c r="J59" s="141">
        <f t="shared" si="6"/>
        <v>675</v>
      </c>
      <c r="K59" s="159">
        <f t="shared" si="7"/>
        <v>-128</v>
      </c>
      <c r="L59" s="143">
        <f t="shared" si="8"/>
        <v>140</v>
      </c>
      <c r="M59" s="144">
        <f t="shared" si="9"/>
        <v>178</v>
      </c>
      <c r="N59" s="145"/>
      <c r="O59" s="146"/>
      <c r="P59" s="147"/>
      <c r="Q59" s="207">
        <v>140</v>
      </c>
      <c r="R59" s="66">
        <f t="shared" si="10"/>
        <v>148</v>
      </c>
      <c r="S59" s="149" t="s">
        <v>52</v>
      </c>
      <c r="T59" s="160">
        <f t="shared" si="11"/>
        <v>160.75</v>
      </c>
    </row>
    <row r="60" spans="1:20" s="206" customFormat="1" ht="18">
      <c r="A60" s="205">
        <v>28</v>
      </c>
      <c r="B60" s="48">
        <v>0</v>
      </c>
      <c r="C60" s="248" t="s">
        <v>197</v>
      </c>
      <c r="D60" s="447" t="s">
        <v>145</v>
      </c>
      <c r="E60" s="203">
        <v>149</v>
      </c>
      <c r="F60" s="204">
        <v>159</v>
      </c>
      <c r="G60" s="204">
        <v>166</v>
      </c>
      <c r="H60" s="204">
        <v>178</v>
      </c>
      <c r="I60" s="140">
        <f t="shared" si="5"/>
        <v>652</v>
      </c>
      <c r="J60" s="141">
        <f t="shared" si="6"/>
        <v>652</v>
      </c>
      <c r="K60" s="159">
        <f t="shared" si="7"/>
        <v>-151</v>
      </c>
      <c r="L60" s="143">
        <f t="shared" si="8"/>
        <v>149</v>
      </c>
      <c r="M60" s="144">
        <f t="shared" si="9"/>
        <v>178</v>
      </c>
      <c r="N60" s="145"/>
      <c r="O60" s="146"/>
      <c r="P60" s="147"/>
      <c r="Q60" s="148"/>
      <c r="R60" s="66">
        <f t="shared" si="10"/>
        <v>0</v>
      </c>
      <c r="S60" s="149"/>
      <c r="T60" s="160">
        <f t="shared" si="11"/>
        <v>163</v>
      </c>
    </row>
    <row r="61" spans="1:20" s="206" customFormat="1" ht="18">
      <c r="A61" s="205">
        <v>29</v>
      </c>
      <c r="B61" s="48">
        <v>0</v>
      </c>
      <c r="C61" s="436" t="s">
        <v>233</v>
      </c>
      <c r="D61" s="447" t="s">
        <v>75</v>
      </c>
      <c r="E61" s="203">
        <v>162</v>
      </c>
      <c r="F61" s="204">
        <v>129</v>
      </c>
      <c r="G61" s="204">
        <v>171</v>
      </c>
      <c r="H61" s="204">
        <v>173</v>
      </c>
      <c r="I61" s="140">
        <f t="shared" si="5"/>
        <v>635</v>
      </c>
      <c r="J61" s="141">
        <f t="shared" si="6"/>
        <v>635</v>
      </c>
      <c r="K61" s="159">
        <f t="shared" si="7"/>
        <v>-168</v>
      </c>
      <c r="L61" s="143">
        <f t="shared" si="8"/>
        <v>129</v>
      </c>
      <c r="M61" s="144">
        <f t="shared" si="9"/>
        <v>173</v>
      </c>
      <c r="N61" s="145"/>
      <c r="O61" s="146"/>
      <c r="P61" s="147"/>
      <c r="Q61" s="148"/>
      <c r="R61" s="66">
        <f t="shared" si="10"/>
        <v>0</v>
      </c>
      <c r="S61" s="149"/>
      <c r="T61" s="160">
        <f t="shared" si="11"/>
        <v>158.75</v>
      </c>
    </row>
    <row r="62" spans="1:20" s="206" customFormat="1" ht="18">
      <c r="A62" s="205">
        <v>30</v>
      </c>
      <c r="B62" s="108">
        <v>23</v>
      </c>
      <c r="C62" s="248" t="s">
        <v>47</v>
      </c>
      <c r="D62" s="135" t="s">
        <v>48</v>
      </c>
      <c r="E62" s="136">
        <v>124</v>
      </c>
      <c r="F62" s="139">
        <v>143</v>
      </c>
      <c r="G62" s="139">
        <v>127</v>
      </c>
      <c r="H62" s="139">
        <v>148</v>
      </c>
      <c r="I62" s="140">
        <f t="shared" si="5"/>
        <v>542</v>
      </c>
      <c r="J62" s="141">
        <f t="shared" si="6"/>
        <v>634</v>
      </c>
      <c r="K62" s="159">
        <f t="shared" si="7"/>
        <v>-169</v>
      </c>
      <c r="L62" s="143">
        <f t="shared" si="8"/>
        <v>124</v>
      </c>
      <c r="M62" s="144">
        <f t="shared" si="9"/>
        <v>148</v>
      </c>
      <c r="N62" s="145"/>
      <c r="O62" s="146"/>
      <c r="P62" s="147"/>
      <c r="Q62" s="207">
        <v>172</v>
      </c>
      <c r="R62" s="66">
        <f t="shared" si="10"/>
        <v>195</v>
      </c>
      <c r="S62" s="149" t="s">
        <v>48</v>
      </c>
      <c r="T62" s="160">
        <f t="shared" si="11"/>
        <v>135.5</v>
      </c>
    </row>
    <row r="63" spans="1:20" s="206" customFormat="1" ht="18">
      <c r="A63" s="205">
        <v>31</v>
      </c>
      <c r="B63" s="48">
        <v>23</v>
      </c>
      <c r="C63" s="248" t="s">
        <v>86</v>
      </c>
      <c r="D63" s="135" t="s">
        <v>114</v>
      </c>
      <c r="E63" s="136">
        <v>146</v>
      </c>
      <c r="F63" s="139">
        <v>136</v>
      </c>
      <c r="G63" s="139">
        <v>132</v>
      </c>
      <c r="H63" s="139">
        <v>120</v>
      </c>
      <c r="I63" s="140">
        <f t="shared" si="5"/>
        <v>534</v>
      </c>
      <c r="J63" s="141">
        <f t="shared" si="6"/>
        <v>626</v>
      </c>
      <c r="K63" s="159">
        <f t="shared" si="7"/>
        <v>-177</v>
      </c>
      <c r="L63" s="143">
        <f t="shared" si="8"/>
        <v>120</v>
      </c>
      <c r="M63" s="144">
        <f t="shared" si="9"/>
        <v>146</v>
      </c>
      <c r="N63" s="145"/>
      <c r="O63" s="146"/>
      <c r="P63" s="147"/>
      <c r="Q63" s="207">
        <v>114</v>
      </c>
      <c r="R63" s="66">
        <f t="shared" si="10"/>
        <v>137</v>
      </c>
      <c r="S63" s="149" t="s">
        <v>44</v>
      </c>
      <c r="T63" s="160">
        <f t="shared" si="11"/>
        <v>133.5</v>
      </c>
    </row>
    <row r="64" spans="1:20" s="206" customFormat="1" ht="18">
      <c r="A64" s="205">
        <v>32</v>
      </c>
      <c r="B64" s="48">
        <v>30</v>
      </c>
      <c r="C64" s="248" t="s">
        <v>141</v>
      </c>
      <c r="D64" s="135" t="s">
        <v>83</v>
      </c>
      <c r="E64" s="136">
        <v>115</v>
      </c>
      <c r="F64" s="139">
        <v>119</v>
      </c>
      <c r="G64" s="139">
        <v>135</v>
      </c>
      <c r="H64" s="139">
        <v>137</v>
      </c>
      <c r="I64" s="140">
        <f t="shared" si="5"/>
        <v>506</v>
      </c>
      <c r="J64" s="141">
        <f t="shared" si="6"/>
        <v>626</v>
      </c>
      <c r="K64" s="159">
        <f t="shared" si="7"/>
        <v>-177</v>
      </c>
      <c r="L64" s="143">
        <f t="shared" si="8"/>
        <v>115</v>
      </c>
      <c r="M64" s="144">
        <f t="shared" si="9"/>
        <v>137</v>
      </c>
      <c r="N64" s="145"/>
      <c r="O64" s="146"/>
      <c r="P64" s="147"/>
      <c r="Q64" s="148"/>
      <c r="R64" s="66">
        <f t="shared" si="10"/>
        <v>30</v>
      </c>
      <c r="S64" s="149"/>
      <c r="T64" s="160">
        <f t="shared" si="11"/>
        <v>126.5</v>
      </c>
    </row>
    <row r="65" spans="1:20" s="206" customFormat="1" ht="18">
      <c r="A65" s="205">
        <v>33</v>
      </c>
      <c r="B65" s="48">
        <v>30</v>
      </c>
      <c r="C65" s="248" t="s">
        <v>126</v>
      </c>
      <c r="D65" s="135" t="s">
        <v>53</v>
      </c>
      <c r="E65" s="136">
        <v>109</v>
      </c>
      <c r="F65" s="139">
        <v>120</v>
      </c>
      <c r="G65" s="139">
        <v>116</v>
      </c>
      <c r="H65" s="139">
        <v>157</v>
      </c>
      <c r="I65" s="140">
        <f t="shared" si="5"/>
        <v>502</v>
      </c>
      <c r="J65" s="141">
        <f t="shared" si="6"/>
        <v>622</v>
      </c>
      <c r="K65" s="159">
        <f t="shared" si="7"/>
        <v>-181</v>
      </c>
      <c r="L65" s="143">
        <f t="shared" si="8"/>
        <v>109</v>
      </c>
      <c r="M65" s="144">
        <f t="shared" si="9"/>
        <v>157</v>
      </c>
      <c r="N65" s="145"/>
      <c r="O65" s="146"/>
      <c r="P65" s="147"/>
      <c r="Q65" s="148"/>
      <c r="R65" s="66">
        <f t="shared" si="10"/>
        <v>30</v>
      </c>
      <c r="S65" s="149"/>
      <c r="T65" s="160">
        <f t="shared" si="11"/>
        <v>125.5</v>
      </c>
    </row>
    <row r="67" spans="3:10" ht="21.75" customHeight="1" thickBot="1">
      <c r="C67" s="212" t="s">
        <v>90</v>
      </c>
      <c r="D67" s="213"/>
      <c r="E67" s="212"/>
      <c r="F67" s="212"/>
      <c r="G67" s="212"/>
      <c r="H67" s="214"/>
      <c r="I67" s="215"/>
      <c r="J67" s="215"/>
    </row>
    <row r="68" spans="3:10" ht="15">
      <c r="C68" s="216" t="s">
        <v>4</v>
      </c>
      <c r="D68" s="217" t="s">
        <v>6</v>
      </c>
      <c r="E68" s="217" t="s">
        <v>7</v>
      </c>
      <c r="F68" s="217" t="s">
        <v>91</v>
      </c>
      <c r="G68" s="217" t="s">
        <v>92</v>
      </c>
      <c r="H68" s="218" t="s">
        <v>93</v>
      </c>
      <c r="I68" s="215"/>
      <c r="J68" s="215"/>
    </row>
    <row r="69" spans="3:8" ht="18">
      <c r="C69" s="361" t="s">
        <v>233</v>
      </c>
      <c r="D69" s="220">
        <v>132</v>
      </c>
      <c r="E69" s="221">
        <v>99</v>
      </c>
      <c r="F69" s="222">
        <v>142</v>
      </c>
      <c r="G69" s="222">
        <v>145</v>
      </c>
      <c r="H69" s="223"/>
    </row>
    <row r="70" spans="3:8" ht="18.75" thickBot="1">
      <c r="C70" s="364" t="s">
        <v>197</v>
      </c>
      <c r="D70" s="225">
        <v>119</v>
      </c>
      <c r="E70" s="226">
        <v>159</v>
      </c>
      <c r="F70" s="227">
        <v>136</v>
      </c>
      <c r="G70" s="227">
        <v>155</v>
      </c>
      <c r="H70" s="228"/>
    </row>
    <row r="71" ht="15.75" thickBot="1"/>
    <row r="72" spans="3:7" ht="18" customHeight="1">
      <c r="C72" s="229" t="s">
        <v>94</v>
      </c>
      <c r="D72" s="230"/>
      <c r="E72" s="230"/>
      <c r="F72" s="230"/>
      <c r="G72" s="231"/>
    </row>
    <row r="73" spans="3:7" ht="15">
      <c r="C73" s="232" t="s">
        <v>95</v>
      </c>
      <c r="D73" s="233">
        <f>IF(D72&lt;140,30,IF(D72&gt;=200,0,IF(D72&gt;=140,(200-D72)*0.5)))</f>
        <v>30</v>
      </c>
      <c r="E73" s="233">
        <f>IF(E72&lt;140,30,IF(E72&gt;=200,0,IF(E72&gt;=140,(200-E72)*0.5)))</f>
        <v>30</v>
      </c>
      <c r="F73" s="233">
        <f>IF(F72&lt;140,30,IF(F72&gt;=200,0,IF(F72&gt;=140,(200-F72)*0.5)))</f>
        <v>30</v>
      </c>
      <c r="G73" s="234">
        <f>IF(G72&lt;140,30,IF(G72&gt;=200,0,IF(G72&gt;=140,(200-G72)*0.5)))</f>
        <v>30</v>
      </c>
    </row>
    <row r="74" spans="3:7" ht="21.75" customHeight="1" thickBot="1">
      <c r="C74" s="235" t="s">
        <v>224</v>
      </c>
      <c r="D74" s="236">
        <f>D73+D72</f>
        <v>30</v>
      </c>
      <c r="E74" s="236">
        <f>E73+E72</f>
        <v>30</v>
      </c>
      <c r="F74" s="236">
        <f>F73+F72</f>
        <v>30</v>
      </c>
      <c r="G74" s="237">
        <f>G73+G72</f>
        <v>30</v>
      </c>
    </row>
  </sheetData>
  <sheetProtection selectLockedCells="1" selectUnlockedCells="1"/>
  <mergeCells count="1">
    <mergeCell ref="A1:K1"/>
  </mergeCells>
  <dataValidations count="1">
    <dataValidation errorStyle="warning" allowBlank="1" showInputMessage="1" showErrorMessage="1" promptTitle="гандикапы" errorTitle="гандикапы" error="неправильный вод" sqref="E67:G67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63" r:id="rId4"/>
  <rowBreaks count="1" manualBreakCount="1">
    <brk id="30" max="255" man="1"/>
  </rowBreaks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3"/>
  <dimension ref="A1:T69"/>
  <sheetViews>
    <sheetView zoomScale="75" zoomScaleNormal="75" zoomScaleSheetLayoutView="75" workbookViewId="0" topLeftCell="A1">
      <selection activeCell="C13" sqref="C13"/>
    </sheetView>
  </sheetViews>
  <sheetFormatPr defaultColWidth="9.140625" defaultRowHeight="12.75"/>
  <cols>
    <col min="1" max="1" width="5.7109375" style="1" customWidth="1"/>
    <col min="2" max="2" width="5.28125" style="74" customWidth="1"/>
    <col min="3" max="3" width="39.57421875" style="75" bestFit="1" customWidth="1"/>
    <col min="4" max="4" width="6.00390625" style="10" bestFit="1" customWidth="1"/>
    <col min="5" max="5" width="6.140625" style="1" customWidth="1"/>
    <col min="6" max="6" width="6.57421875" style="1" customWidth="1"/>
    <col min="7" max="7" width="6.421875" style="3" customWidth="1"/>
    <col min="8" max="8" width="6.57421875" style="3" customWidth="1"/>
    <col min="9" max="9" width="6.140625" style="12" bestFit="1" customWidth="1"/>
    <col min="10" max="10" width="11.8515625" style="3" customWidth="1"/>
    <col min="11" max="11" width="7.00390625" style="2" customWidth="1"/>
    <col min="12" max="12" width="7.421875" style="2" customWidth="1"/>
    <col min="13" max="13" width="5.8515625" style="2" customWidth="1"/>
    <col min="14" max="14" width="1.7109375" style="3" customWidth="1"/>
    <col min="15" max="17" width="5.421875" style="4" customWidth="1"/>
    <col min="18" max="18" width="6.00390625" style="5" customWidth="1"/>
    <col min="19" max="19" width="5.421875" style="0" customWidth="1"/>
    <col min="20" max="20" width="6.7109375" style="6" bestFit="1" customWidth="1"/>
  </cols>
  <sheetData>
    <row r="1" spans="1:11" ht="68.25" customHeight="1">
      <c r="A1" s="1236"/>
      <c r="B1" s="1235"/>
      <c r="C1" s="1235"/>
      <c r="D1" s="1235"/>
      <c r="E1" s="1235"/>
      <c r="F1" s="1235"/>
      <c r="G1" s="1235"/>
      <c r="H1" s="1235"/>
      <c r="I1" s="1235"/>
      <c r="J1" s="1235"/>
      <c r="K1" s="1235"/>
    </row>
    <row r="2" spans="1:8" ht="18">
      <c r="A2" s="7"/>
      <c r="B2" s="8" t="s">
        <v>0</v>
      </c>
      <c r="C2" s="9" t="s">
        <v>1</v>
      </c>
      <c r="E2" s="11"/>
      <c r="F2" s="11"/>
      <c r="G2" s="11"/>
      <c r="H2" s="11"/>
    </row>
    <row r="3" spans="1:20" ht="51" thickBot="1">
      <c r="A3" s="13" t="s">
        <v>2</v>
      </c>
      <c r="B3" s="14" t="s">
        <v>3</v>
      </c>
      <c r="C3" s="15" t="s">
        <v>4</v>
      </c>
      <c r="D3" s="16" t="s">
        <v>5</v>
      </c>
      <c r="E3" s="17" t="s">
        <v>6</v>
      </c>
      <c r="F3" s="17" t="s">
        <v>7</v>
      </c>
      <c r="G3" s="18" t="s">
        <v>8</v>
      </c>
      <c r="H3" s="19" t="s">
        <v>9</v>
      </c>
      <c r="I3" s="20" t="s">
        <v>10</v>
      </c>
      <c r="J3" s="21" t="s">
        <v>11</v>
      </c>
      <c r="L3" s="12"/>
      <c r="N3" s="2"/>
      <c r="O3" s="2"/>
      <c r="Q3" s="3"/>
      <c r="R3" s="3"/>
      <c r="S3" s="4"/>
      <c r="T3"/>
    </row>
    <row r="4" spans="1:20" ht="23.25">
      <c r="A4" s="22" t="s">
        <v>12</v>
      </c>
      <c r="B4" s="23">
        <v>10</v>
      </c>
      <c r="C4" s="24" t="s">
        <v>13</v>
      </c>
      <c r="D4" s="25">
        <v>9</v>
      </c>
      <c r="E4" s="26">
        <v>198</v>
      </c>
      <c r="F4" s="27">
        <v>213</v>
      </c>
      <c r="G4" s="23">
        <f aca="true" t="shared" si="0" ref="G4:G12">SUM(E4,F4)</f>
        <v>411</v>
      </c>
      <c r="H4" s="28">
        <f aca="true" t="shared" si="1" ref="H4:H12">COUNT(E4,F4)*B4+G4</f>
        <v>431</v>
      </c>
      <c r="I4" s="29">
        <f aca="true" t="shared" si="2" ref="I4:I12">H4-$H$4</f>
        <v>0</v>
      </c>
      <c r="J4" s="30">
        <v>54</v>
      </c>
      <c r="L4" s="31"/>
      <c r="N4" s="2"/>
      <c r="O4" s="32"/>
      <c r="P4" s="33"/>
      <c r="Q4" s="3"/>
      <c r="R4" s="3"/>
      <c r="S4" s="4"/>
      <c r="T4"/>
    </row>
    <row r="5" spans="1:20" ht="23.25">
      <c r="A5" s="34" t="s">
        <v>14</v>
      </c>
      <c r="B5" s="35">
        <v>26</v>
      </c>
      <c r="C5" s="36" t="s">
        <v>15</v>
      </c>
      <c r="D5" s="37">
        <v>4</v>
      </c>
      <c r="E5" s="38">
        <v>202</v>
      </c>
      <c r="F5" s="39">
        <v>168</v>
      </c>
      <c r="G5" s="35">
        <f t="shared" si="0"/>
        <v>370</v>
      </c>
      <c r="H5" s="40">
        <f t="shared" si="1"/>
        <v>422</v>
      </c>
      <c r="I5" s="41">
        <f t="shared" si="2"/>
        <v>-9</v>
      </c>
      <c r="J5" s="42">
        <v>39</v>
      </c>
      <c r="L5" s="31"/>
      <c r="N5" s="2"/>
      <c r="O5" s="32"/>
      <c r="P5" s="33"/>
      <c r="Q5" s="3"/>
      <c r="R5" s="3"/>
      <c r="S5" s="4"/>
      <c r="T5"/>
    </row>
    <row r="6" spans="1:20" ht="23.25">
      <c r="A6" s="43" t="s">
        <v>16</v>
      </c>
      <c r="B6" s="35">
        <v>19</v>
      </c>
      <c r="C6" s="44" t="s">
        <v>17</v>
      </c>
      <c r="D6" s="37">
        <v>7</v>
      </c>
      <c r="E6" s="38">
        <v>209</v>
      </c>
      <c r="F6" s="39">
        <v>172</v>
      </c>
      <c r="G6" s="35">
        <f t="shared" si="0"/>
        <v>381</v>
      </c>
      <c r="H6" s="40">
        <f t="shared" si="1"/>
        <v>419</v>
      </c>
      <c r="I6" s="41">
        <f t="shared" si="2"/>
        <v>-12</v>
      </c>
      <c r="J6" s="42">
        <v>29</v>
      </c>
      <c r="K6" s="45"/>
      <c r="L6" s="45"/>
      <c r="N6" s="2"/>
      <c r="O6" s="32"/>
      <c r="P6" s="33"/>
      <c r="Q6" s="3"/>
      <c r="R6" s="3"/>
      <c r="S6" s="4"/>
      <c r="T6"/>
    </row>
    <row r="7" spans="1:20" ht="23.25">
      <c r="A7" s="34" t="s">
        <v>18</v>
      </c>
      <c r="B7" s="35">
        <v>5</v>
      </c>
      <c r="C7" s="44" t="s">
        <v>19</v>
      </c>
      <c r="D7" s="46">
        <v>3</v>
      </c>
      <c r="E7" s="38">
        <v>198</v>
      </c>
      <c r="F7" s="39">
        <v>204</v>
      </c>
      <c r="G7" s="35">
        <f t="shared" si="0"/>
        <v>402</v>
      </c>
      <c r="H7" s="40">
        <f t="shared" si="1"/>
        <v>412</v>
      </c>
      <c r="I7" s="41">
        <f t="shared" si="2"/>
        <v>-19</v>
      </c>
      <c r="J7" s="47" t="s">
        <v>20</v>
      </c>
      <c r="L7" s="31"/>
      <c r="N7" s="2"/>
      <c r="O7" s="32"/>
      <c r="P7" s="33"/>
      <c r="Q7" s="3"/>
      <c r="R7" s="3"/>
      <c r="S7" s="4"/>
      <c r="T7"/>
    </row>
    <row r="8" spans="1:20" ht="18">
      <c r="A8" s="34" t="s">
        <v>21</v>
      </c>
      <c r="B8" s="48">
        <v>7</v>
      </c>
      <c r="C8" s="49" t="s">
        <v>22</v>
      </c>
      <c r="D8" s="37">
        <v>11</v>
      </c>
      <c r="E8" s="38">
        <v>192</v>
      </c>
      <c r="F8" s="50">
        <v>191</v>
      </c>
      <c r="G8" s="35">
        <f t="shared" si="0"/>
        <v>383</v>
      </c>
      <c r="H8" s="40">
        <f t="shared" si="1"/>
        <v>397</v>
      </c>
      <c r="I8" s="51">
        <f t="shared" si="2"/>
        <v>-34</v>
      </c>
      <c r="J8" s="47" t="s">
        <v>23</v>
      </c>
      <c r="L8" s="31"/>
      <c r="N8" s="2"/>
      <c r="O8" s="2"/>
      <c r="Q8" s="3"/>
      <c r="R8" s="3"/>
      <c r="S8" s="4"/>
      <c r="T8"/>
    </row>
    <row r="9" spans="1:20" ht="18.75" thickBot="1">
      <c r="A9" s="52" t="s">
        <v>24</v>
      </c>
      <c r="B9" s="53">
        <v>18</v>
      </c>
      <c r="C9" s="54" t="s">
        <v>343</v>
      </c>
      <c r="D9" s="55">
        <v>8</v>
      </c>
      <c r="E9" s="56">
        <v>201</v>
      </c>
      <c r="F9" s="57">
        <v>159</v>
      </c>
      <c r="G9" s="53">
        <f t="shared" si="0"/>
        <v>360</v>
      </c>
      <c r="H9" s="58">
        <f t="shared" si="1"/>
        <v>396</v>
      </c>
      <c r="I9" s="59">
        <f t="shared" si="2"/>
        <v>-35</v>
      </c>
      <c r="J9" s="60">
        <v>-0.3</v>
      </c>
      <c r="L9" s="61"/>
      <c r="N9" s="2"/>
      <c r="O9" s="2"/>
      <c r="Q9" s="3"/>
      <c r="R9" s="3"/>
      <c r="S9" s="4"/>
      <c r="T9"/>
    </row>
    <row r="10" spans="1:20" ht="18">
      <c r="A10" s="62" t="s">
        <v>25</v>
      </c>
      <c r="B10" s="48">
        <v>7</v>
      </c>
      <c r="C10" s="63" t="s">
        <v>26</v>
      </c>
      <c r="D10" s="64">
        <v>6</v>
      </c>
      <c r="E10" s="65">
        <v>191</v>
      </c>
      <c r="F10" s="66">
        <v>174</v>
      </c>
      <c r="G10" s="48">
        <f t="shared" si="0"/>
        <v>365</v>
      </c>
      <c r="H10" s="67">
        <f t="shared" si="1"/>
        <v>379</v>
      </c>
      <c r="I10" s="68">
        <f t="shared" si="2"/>
        <v>-52</v>
      </c>
      <c r="J10" s="69"/>
      <c r="L10" s="70"/>
      <c r="N10" s="2"/>
      <c r="O10" s="2"/>
      <c r="Q10" s="3"/>
      <c r="R10" s="71"/>
      <c r="S10" s="4"/>
      <c r="T10"/>
    </row>
    <row r="11" spans="1:20" ht="18">
      <c r="A11" s="72" t="s">
        <v>27</v>
      </c>
      <c r="B11" s="48">
        <v>19</v>
      </c>
      <c r="C11" s="73" t="s">
        <v>28</v>
      </c>
      <c r="D11" s="37">
        <v>10</v>
      </c>
      <c r="E11" s="38">
        <v>168</v>
      </c>
      <c r="F11" s="39">
        <v>170</v>
      </c>
      <c r="G11" s="35">
        <f t="shared" si="0"/>
        <v>338</v>
      </c>
      <c r="H11" s="40">
        <f t="shared" si="1"/>
        <v>376</v>
      </c>
      <c r="I11" s="41">
        <f t="shared" si="2"/>
        <v>-55</v>
      </c>
      <c r="J11" s="69"/>
      <c r="L11" s="70"/>
      <c r="N11" s="2"/>
      <c r="O11" s="2"/>
      <c r="Q11" s="3"/>
      <c r="R11" s="71"/>
      <c r="S11" s="4"/>
      <c r="T11"/>
    </row>
    <row r="12" spans="1:20" ht="18">
      <c r="A12" s="72" t="s">
        <v>29</v>
      </c>
      <c r="B12" s="48">
        <v>11</v>
      </c>
      <c r="C12" s="73" t="s">
        <v>30</v>
      </c>
      <c r="D12" s="37">
        <v>5</v>
      </c>
      <c r="E12" s="38">
        <v>159</v>
      </c>
      <c r="F12" s="39">
        <v>185</v>
      </c>
      <c r="G12" s="35">
        <f t="shared" si="0"/>
        <v>344</v>
      </c>
      <c r="H12" s="40">
        <f t="shared" si="1"/>
        <v>366</v>
      </c>
      <c r="I12" s="41">
        <f t="shared" si="2"/>
        <v>-65</v>
      </c>
      <c r="J12" s="69"/>
      <c r="L12" s="70"/>
      <c r="N12" s="2"/>
      <c r="O12" s="2"/>
      <c r="Q12" s="3"/>
      <c r="R12" s="71"/>
      <c r="S12" s="4"/>
      <c r="T12"/>
    </row>
    <row r="13" ht="63" customHeight="1">
      <c r="L13" s="76"/>
    </row>
    <row r="14" spans="1:8" ht="18">
      <c r="A14" s="7"/>
      <c r="C14" s="9" t="s">
        <v>31</v>
      </c>
      <c r="E14" s="11"/>
      <c r="F14" s="11"/>
      <c r="G14" s="11"/>
      <c r="H14" s="11"/>
    </row>
    <row r="15" spans="1:8" ht="49.5" customHeight="1" thickBot="1">
      <c r="A15" s="77" t="s">
        <v>32</v>
      </c>
      <c r="B15" s="78" t="s">
        <v>33</v>
      </c>
      <c r="C15" s="79" t="s">
        <v>4</v>
      </c>
      <c r="D15" s="77" t="s">
        <v>5</v>
      </c>
      <c r="E15" s="80" t="s">
        <v>6</v>
      </c>
      <c r="F15" s="81" t="s">
        <v>165</v>
      </c>
      <c r="G15" s="82" t="s">
        <v>10</v>
      </c>
      <c r="H15" s="83"/>
    </row>
    <row r="16" spans="1:19" ht="18">
      <c r="A16" s="84">
        <v>1</v>
      </c>
      <c r="B16" s="48">
        <v>19</v>
      </c>
      <c r="C16" s="49" t="s">
        <v>17</v>
      </c>
      <c r="D16" s="85" t="s">
        <v>34</v>
      </c>
      <c r="E16" s="86">
        <v>209</v>
      </c>
      <c r="F16" s="67">
        <f aca="true" t="shared" si="3" ref="F16:F30">B16+E16</f>
        <v>228</v>
      </c>
      <c r="G16" s="68">
        <f aca="true" t="shared" si="4" ref="G16:G30">F16-$F$21</f>
        <v>29</v>
      </c>
      <c r="I16" s="87">
        <v>1</v>
      </c>
      <c r="P16" s="88"/>
      <c r="Q16" s="89"/>
      <c r="R16" s="90"/>
      <c r="S16" s="91"/>
    </row>
    <row r="17" spans="1:19" ht="18.75" thickBot="1">
      <c r="A17" s="84">
        <v>2</v>
      </c>
      <c r="B17" s="92">
        <v>26</v>
      </c>
      <c r="C17" s="93" t="s">
        <v>15</v>
      </c>
      <c r="D17" s="37" t="s">
        <v>35</v>
      </c>
      <c r="E17" s="38">
        <v>202</v>
      </c>
      <c r="F17" s="67">
        <f t="shared" si="3"/>
        <v>228</v>
      </c>
      <c r="G17" s="41">
        <f t="shared" si="4"/>
        <v>29</v>
      </c>
      <c r="I17" s="87">
        <v>2</v>
      </c>
      <c r="P17" s="88"/>
      <c r="Q17" s="89"/>
      <c r="R17" s="90"/>
      <c r="S17" s="91"/>
    </row>
    <row r="18" spans="1:19" ht="18">
      <c r="A18" s="94">
        <v>3</v>
      </c>
      <c r="B18" s="48">
        <v>18</v>
      </c>
      <c r="C18" s="95" t="s">
        <v>343</v>
      </c>
      <c r="D18" s="37" t="s">
        <v>36</v>
      </c>
      <c r="E18" s="38">
        <v>201</v>
      </c>
      <c r="F18" s="67">
        <f t="shared" si="3"/>
        <v>219</v>
      </c>
      <c r="G18" s="41">
        <f t="shared" si="4"/>
        <v>20</v>
      </c>
      <c r="H18" s="96"/>
      <c r="I18" s="87">
        <v>3</v>
      </c>
      <c r="J18" s="32"/>
      <c r="P18" s="88"/>
      <c r="Q18" s="89"/>
      <c r="R18" s="90"/>
      <c r="S18" s="91"/>
    </row>
    <row r="19" spans="1:19" ht="18.75" thickBot="1">
      <c r="A19" s="84">
        <v>4</v>
      </c>
      <c r="B19" s="97">
        <v>10</v>
      </c>
      <c r="C19" s="98" t="s">
        <v>13</v>
      </c>
      <c r="D19" s="37" t="s">
        <v>37</v>
      </c>
      <c r="E19" s="38">
        <v>198</v>
      </c>
      <c r="F19" s="67">
        <f t="shared" si="3"/>
        <v>208</v>
      </c>
      <c r="G19" s="41">
        <f t="shared" si="4"/>
        <v>9</v>
      </c>
      <c r="H19" s="96"/>
      <c r="I19" s="87">
        <v>4</v>
      </c>
      <c r="P19" s="88"/>
      <c r="Q19" s="89"/>
      <c r="R19" s="90"/>
      <c r="S19" s="91"/>
    </row>
    <row r="20" spans="1:19" ht="18">
      <c r="A20" s="84">
        <v>5</v>
      </c>
      <c r="B20" s="48">
        <v>5</v>
      </c>
      <c r="C20" s="99" t="s">
        <v>19</v>
      </c>
      <c r="D20" s="46" t="s">
        <v>38</v>
      </c>
      <c r="E20" s="38">
        <v>198</v>
      </c>
      <c r="F20" s="67">
        <f t="shared" si="3"/>
        <v>203</v>
      </c>
      <c r="G20" s="41">
        <f t="shared" si="4"/>
        <v>4</v>
      </c>
      <c r="H20" s="100" t="s">
        <v>39</v>
      </c>
      <c r="I20" s="87">
        <v>5</v>
      </c>
      <c r="P20" s="88"/>
      <c r="Q20" s="89"/>
      <c r="R20" s="90"/>
      <c r="S20" s="91"/>
    </row>
    <row r="21" spans="1:19" ht="18.75" thickBot="1">
      <c r="A21" s="101">
        <v>6</v>
      </c>
      <c r="B21" s="48">
        <v>7</v>
      </c>
      <c r="C21" s="44" t="s">
        <v>22</v>
      </c>
      <c r="D21" s="102" t="s">
        <v>40</v>
      </c>
      <c r="E21" s="103">
        <v>192</v>
      </c>
      <c r="F21" s="104">
        <f t="shared" si="3"/>
        <v>199</v>
      </c>
      <c r="G21" s="105">
        <f t="shared" si="4"/>
        <v>0</v>
      </c>
      <c r="I21" s="87">
        <v>6</v>
      </c>
      <c r="P21" s="88"/>
      <c r="Q21" s="89"/>
      <c r="R21" s="90"/>
      <c r="S21" s="91"/>
    </row>
    <row r="22" spans="1:19" ht="18.75" thickTop="1">
      <c r="A22" s="106">
        <v>7</v>
      </c>
      <c r="B22" s="48">
        <v>7</v>
      </c>
      <c r="C22" s="107" t="s">
        <v>26</v>
      </c>
      <c r="D22" s="64" t="s">
        <v>41</v>
      </c>
      <c r="E22" s="65">
        <v>191</v>
      </c>
      <c r="F22" s="67">
        <f t="shared" si="3"/>
        <v>198</v>
      </c>
      <c r="G22" s="68">
        <f t="shared" si="4"/>
        <v>-1</v>
      </c>
      <c r="H22" s="100" t="s">
        <v>39</v>
      </c>
      <c r="I22" s="70"/>
      <c r="N22" s="4"/>
      <c r="P22" s="88"/>
      <c r="Q22" s="89"/>
      <c r="R22" s="90"/>
      <c r="S22" s="91"/>
    </row>
    <row r="23" spans="1:19" ht="18">
      <c r="A23" s="106">
        <v>8</v>
      </c>
      <c r="B23" s="108">
        <v>7</v>
      </c>
      <c r="C23" s="73" t="s">
        <v>42</v>
      </c>
      <c r="D23" s="37" t="s">
        <v>43</v>
      </c>
      <c r="E23" s="38">
        <v>189</v>
      </c>
      <c r="F23" s="67">
        <f t="shared" si="3"/>
        <v>196</v>
      </c>
      <c r="G23" s="41">
        <f t="shared" si="4"/>
        <v>-3</v>
      </c>
      <c r="I23" s="70"/>
      <c r="P23" s="88"/>
      <c r="Q23" s="89"/>
      <c r="R23" s="90"/>
      <c r="S23" s="91"/>
    </row>
    <row r="24" spans="1:19" ht="15">
      <c r="A24" s="109">
        <v>9</v>
      </c>
      <c r="B24" s="48">
        <v>19</v>
      </c>
      <c r="C24" s="107" t="s">
        <v>28</v>
      </c>
      <c r="D24" s="37" t="s">
        <v>44</v>
      </c>
      <c r="E24" s="38">
        <v>168</v>
      </c>
      <c r="F24" s="67">
        <f t="shared" si="3"/>
        <v>187</v>
      </c>
      <c r="G24" s="41">
        <f t="shared" si="4"/>
        <v>-12</v>
      </c>
      <c r="H24" s="100" t="s">
        <v>39</v>
      </c>
      <c r="I24" s="110"/>
      <c r="P24" s="88"/>
      <c r="Q24" s="89"/>
      <c r="R24" s="90"/>
      <c r="S24" s="91"/>
    </row>
    <row r="25" spans="1:19" ht="18.75" thickBot="1">
      <c r="A25" s="106">
        <v>10</v>
      </c>
      <c r="B25" s="111">
        <v>20</v>
      </c>
      <c r="C25" s="112" t="s">
        <v>45</v>
      </c>
      <c r="D25" s="37" t="s">
        <v>46</v>
      </c>
      <c r="E25" s="38">
        <v>163</v>
      </c>
      <c r="F25" s="67">
        <f t="shared" si="3"/>
        <v>183</v>
      </c>
      <c r="G25" s="41">
        <f t="shared" si="4"/>
        <v>-16</v>
      </c>
      <c r="I25" s="70"/>
      <c r="P25" s="88"/>
      <c r="Q25" s="89"/>
      <c r="R25" s="90"/>
      <c r="S25" s="91"/>
    </row>
    <row r="26" spans="1:19" ht="20.25" customHeight="1">
      <c r="A26" s="106">
        <v>11</v>
      </c>
      <c r="B26" s="108">
        <v>21</v>
      </c>
      <c r="C26" s="73" t="s">
        <v>47</v>
      </c>
      <c r="D26" s="37" t="s">
        <v>48</v>
      </c>
      <c r="E26" s="38">
        <v>157</v>
      </c>
      <c r="F26" s="67">
        <f t="shared" si="3"/>
        <v>178</v>
      </c>
      <c r="G26" s="41">
        <f t="shared" si="4"/>
        <v>-21</v>
      </c>
      <c r="I26" s="70"/>
      <c r="P26" s="88"/>
      <c r="Q26" s="113"/>
      <c r="R26" s="90"/>
      <c r="S26" s="91"/>
    </row>
    <row r="27" spans="1:19" ht="20.25" customHeight="1">
      <c r="A27" s="106">
        <v>12</v>
      </c>
      <c r="B27" s="48">
        <v>21</v>
      </c>
      <c r="C27" s="73" t="s">
        <v>49</v>
      </c>
      <c r="D27" s="46" t="s">
        <v>50</v>
      </c>
      <c r="E27" s="38">
        <v>156</v>
      </c>
      <c r="F27" s="67">
        <f t="shared" si="3"/>
        <v>177</v>
      </c>
      <c r="G27" s="41">
        <f t="shared" si="4"/>
        <v>-22</v>
      </c>
      <c r="I27" s="70"/>
      <c r="P27" s="88"/>
      <c r="Q27" s="113"/>
      <c r="R27" s="90"/>
      <c r="S27" s="91"/>
    </row>
    <row r="28" spans="1:19" ht="20.25" customHeight="1">
      <c r="A28" s="106">
        <v>13</v>
      </c>
      <c r="B28" s="48">
        <v>13</v>
      </c>
      <c r="C28" s="114" t="s">
        <v>51</v>
      </c>
      <c r="D28" s="37" t="s">
        <v>52</v>
      </c>
      <c r="E28" s="38">
        <v>163</v>
      </c>
      <c r="F28" s="115">
        <f t="shared" si="3"/>
        <v>176</v>
      </c>
      <c r="G28" s="41">
        <f t="shared" si="4"/>
        <v>-23</v>
      </c>
      <c r="I28" s="70"/>
      <c r="P28" s="88"/>
      <c r="Q28" s="113"/>
      <c r="R28" s="90"/>
      <c r="S28" s="91"/>
    </row>
    <row r="29" spans="1:19" ht="20.25" customHeight="1">
      <c r="A29" s="106">
        <v>14</v>
      </c>
      <c r="B29" s="48">
        <v>11</v>
      </c>
      <c r="C29" s="107" t="s">
        <v>30</v>
      </c>
      <c r="D29" s="37" t="s">
        <v>53</v>
      </c>
      <c r="E29" s="38">
        <v>159</v>
      </c>
      <c r="F29" s="67">
        <f t="shared" si="3"/>
        <v>170</v>
      </c>
      <c r="G29" s="41">
        <f t="shared" si="4"/>
        <v>-29</v>
      </c>
      <c r="H29" s="100" t="s">
        <v>39</v>
      </c>
      <c r="I29" s="70"/>
      <c r="P29" s="88"/>
      <c r="Q29" s="113"/>
      <c r="R29" s="90"/>
      <c r="S29" s="91"/>
    </row>
    <row r="30" spans="1:19" ht="20.25" customHeight="1">
      <c r="A30" s="106">
        <v>15</v>
      </c>
      <c r="B30" s="48">
        <v>22</v>
      </c>
      <c r="C30" s="73" t="s">
        <v>54</v>
      </c>
      <c r="D30" s="37" t="s">
        <v>55</v>
      </c>
      <c r="E30" s="38">
        <v>136</v>
      </c>
      <c r="F30" s="67">
        <f t="shared" si="3"/>
        <v>158</v>
      </c>
      <c r="G30" s="41">
        <f t="shared" si="4"/>
        <v>-41</v>
      </c>
      <c r="H30" s="96"/>
      <c r="I30" s="70"/>
      <c r="P30" s="88"/>
      <c r="Q30" s="113"/>
      <c r="R30" s="90"/>
      <c r="S30" s="91"/>
    </row>
    <row r="31" spans="1:19" ht="130.5" customHeight="1">
      <c r="A31" s="116"/>
      <c r="B31" s="117"/>
      <c r="C31" s="118"/>
      <c r="D31" s="119"/>
      <c r="E31" s="120"/>
      <c r="F31" s="116"/>
      <c r="G31" s="96"/>
      <c r="H31" s="96"/>
      <c r="I31" s="70"/>
      <c r="P31" s="88"/>
      <c r="Q31" s="113"/>
      <c r="R31" s="90"/>
      <c r="S31" s="91"/>
    </row>
    <row r="32" spans="1:13" ht="20.25">
      <c r="A32" s="7" t="s">
        <v>56</v>
      </c>
      <c r="E32" s="121"/>
      <c r="M32" s="122">
        <f>MAX(E34:H49)</f>
        <v>246</v>
      </c>
    </row>
    <row r="33" spans="1:20" s="133" customFormat="1" ht="66" customHeight="1" thickBot="1">
      <c r="A33" s="77" t="s">
        <v>57</v>
      </c>
      <c r="B33" s="78" t="s">
        <v>33</v>
      </c>
      <c r="C33" s="79" t="s">
        <v>4</v>
      </c>
      <c r="D33" s="77" t="s">
        <v>5</v>
      </c>
      <c r="E33" s="123">
        <v>1</v>
      </c>
      <c r="F33" s="123">
        <v>2</v>
      </c>
      <c r="G33" s="123">
        <v>3</v>
      </c>
      <c r="H33" s="123">
        <v>4</v>
      </c>
      <c r="I33" s="124" t="s">
        <v>8</v>
      </c>
      <c r="J33" s="81" t="s">
        <v>58</v>
      </c>
      <c r="K33" s="125" t="s">
        <v>10</v>
      </c>
      <c r="L33" s="126" t="s">
        <v>59</v>
      </c>
      <c r="M33" s="79" t="s">
        <v>60</v>
      </c>
      <c r="N33" s="127"/>
      <c r="O33" s="128" t="s">
        <v>61</v>
      </c>
      <c r="P33" s="129" t="s">
        <v>62</v>
      </c>
      <c r="Q33" s="130" t="s">
        <v>63</v>
      </c>
      <c r="R33" s="130" t="s">
        <v>64</v>
      </c>
      <c r="S33" s="131" t="s">
        <v>65</v>
      </c>
      <c r="T33" s="132" t="s">
        <v>66</v>
      </c>
    </row>
    <row r="34" spans="1:20" s="133" customFormat="1" ht="20.25" customHeight="1">
      <c r="A34" s="134">
        <v>1</v>
      </c>
      <c r="B34" s="48">
        <v>19</v>
      </c>
      <c r="C34" s="99" t="s">
        <v>28</v>
      </c>
      <c r="D34" s="135" t="s">
        <v>46</v>
      </c>
      <c r="E34" s="136">
        <v>195</v>
      </c>
      <c r="F34" s="137">
        <v>202</v>
      </c>
      <c r="G34" s="138">
        <v>246</v>
      </c>
      <c r="H34" s="139">
        <v>178</v>
      </c>
      <c r="I34" s="140">
        <f aca="true" t="shared" si="5" ref="I34:I60">SUM(E34:H34)</f>
        <v>821</v>
      </c>
      <c r="J34" s="141">
        <f aca="true" t="shared" si="6" ref="J34:J60">COUNT(E34:H34)*B34+I34</f>
        <v>897</v>
      </c>
      <c r="K34" s="142">
        <f aca="true" t="shared" si="7" ref="K34:K60">J34-$J$43</f>
        <v>119</v>
      </c>
      <c r="L34" s="143">
        <f aca="true" t="shared" si="8" ref="L34:L60">MIN(E34:H34)</f>
        <v>178</v>
      </c>
      <c r="M34" s="144">
        <f aca="true" t="shared" si="9" ref="M34:M60">MAX(E34:H34)</f>
        <v>246</v>
      </c>
      <c r="N34" s="145"/>
      <c r="O34" s="146"/>
      <c r="P34" s="147"/>
      <c r="Q34" s="148"/>
      <c r="R34" s="66">
        <f aca="true" t="shared" si="10" ref="R34:R60">Q34+P34+B34</f>
        <v>19</v>
      </c>
      <c r="S34" s="149"/>
      <c r="T34" s="150">
        <f aca="true" t="shared" si="11" ref="T34:T60">IF(I34,AVERAGE(E34:H34),0)</f>
        <v>205.25</v>
      </c>
    </row>
    <row r="35" spans="1:20" s="133" customFormat="1" ht="20.25" customHeight="1" thickBot="1">
      <c r="A35" s="151">
        <v>2</v>
      </c>
      <c r="B35" s="53">
        <v>5</v>
      </c>
      <c r="C35" s="152" t="s">
        <v>19</v>
      </c>
      <c r="D35" s="153" t="s">
        <v>67</v>
      </c>
      <c r="E35" s="154">
        <v>209</v>
      </c>
      <c r="F35" s="155">
        <v>211</v>
      </c>
      <c r="G35" s="155">
        <v>201</v>
      </c>
      <c r="H35" s="156">
        <v>177</v>
      </c>
      <c r="I35" s="157">
        <f t="shared" si="5"/>
        <v>798</v>
      </c>
      <c r="J35" s="158">
        <f t="shared" si="6"/>
        <v>818</v>
      </c>
      <c r="K35" s="159">
        <f t="shared" si="7"/>
        <v>40</v>
      </c>
      <c r="L35" s="143">
        <f t="shared" si="8"/>
        <v>177</v>
      </c>
      <c r="M35" s="144">
        <f t="shared" si="9"/>
        <v>211</v>
      </c>
      <c r="N35" s="145"/>
      <c r="O35" s="146"/>
      <c r="P35" s="147"/>
      <c r="Q35" s="148"/>
      <c r="R35" s="66">
        <f t="shared" si="10"/>
        <v>5</v>
      </c>
      <c r="S35" s="149"/>
      <c r="T35" s="160">
        <f t="shared" si="11"/>
        <v>199.5</v>
      </c>
    </row>
    <row r="36" spans="1:20" s="133" customFormat="1" ht="20.25" customHeight="1">
      <c r="A36" s="161">
        <v>3</v>
      </c>
      <c r="B36" s="48">
        <v>7</v>
      </c>
      <c r="C36" s="99" t="s">
        <v>26</v>
      </c>
      <c r="D36" s="135" t="s">
        <v>68</v>
      </c>
      <c r="E36" s="162">
        <v>246</v>
      </c>
      <c r="F36" s="137">
        <v>202</v>
      </c>
      <c r="G36" s="139">
        <v>181</v>
      </c>
      <c r="H36" s="163">
        <v>198</v>
      </c>
      <c r="I36" s="140">
        <f t="shared" si="5"/>
        <v>827</v>
      </c>
      <c r="J36" s="141">
        <f t="shared" si="6"/>
        <v>855</v>
      </c>
      <c r="K36" s="159">
        <f t="shared" si="7"/>
        <v>77</v>
      </c>
      <c r="L36" s="143">
        <f t="shared" si="8"/>
        <v>181</v>
      </c>
      <c r="M36" s="144">
        <f t="shared" si="9"/>
        <v>246</v>
      </c>
      <c r="N36" s="145"/>
      <c r="O36" s="163">
        <v>198</v>
      </c>
      <c r="P36" s="147"/>
      <c r="Q36" s="148"/>
      <c r="R36" s="66">
        <f t="shared" si="10"/>
        <v>7</v>
      </c>
      <c r="S36" s="149" t="s">
        <v>44</v>
      </c>
      <c r="T36" s="160">
        <f t="shared" si="11"/>
        <v>206.75</v>
      </c>
    </row>
    <row r="37" spans="1:20" s="133" customFormat="1" ht="20.25" customHeight="1" thickBot="1">
      <c r="A37" s="164">
        <v>4</v>
      </c>
      <c r="B37" s="165">
        <v>11</v>
      </c>
      <c r="C37" s="152" t="s">
        <v>30</v>
      </c>
      <c r="D37" s="166" t="s">
        <v>36</v>
      </c>
      <c r="E37" s="167">
        <v>206</v>
      </c>
      <c r="F37" s="168">
        <v>195</v>
      </c>
      <c r="G37" s="169">
        <v>191</v>
      </c>
      <c r="H37" s="170">
        <v>202</v>
      </c>
      <c r="I37" s="171">
        <f t="shared" si="5"/>
        <v>794</v>
      </c>
      <c r="J37" s="172">
        <f t="shared" si="6"/>
        <v>838</v>
      </c>
      <c r="K37" s="173">
        <f t="shared" si="7"/>
        <v>60</v>
      </c>
      <c r="L37" s="174">
        <f t="shared" si="8"/>
        <v>191</v>
      </c>
      <c r="M37" s="175">
        <f t="shared" si="9"/>
        <v>206</v>
      </c>
      <c r="N37" s="176"/>
      <c r="O37" s="169">
        <v>191</v>
      </c>
      <c r="P37" s="177"/>
      <c r="Q37" s="178"/>
      <c r="R37" s="66">
        <f t="shared" si="10"/>
        <v>11</v>
      </c>
      <c r="S37" s="149" t="s">
        <v>52</v>
      </c>
      <c r="T37" s="160">
        <f t="shared" si="11"/>
        <v>198.5</v>
      </c>
    </row>
    <row r="38" spans="1:20" s="180" customFormat="1" ht="20.25" customHeight="1">
      <c r="A38" s="179">
        <v>5</v>
      </c>
      <c r="B38" s="48">
        <v>7</v>
      </c>
      <c r="C38" s="49" t="s">
        <v>22</v>
      </c>
      <c r="D38" s="135" t="s">
        <v>41</v>
      </c>
      <c r="E38" s="162">
        <v>209</v>
      </c>
      <c r="F38" s="163">
        <v>178</v>
      </c>
      <c r="G38" s="139">
        <v>217</v>
      </c>
      <c r="H38" s="139">
        <v>186</v>
      </c>
      <c r="I38" s="140">
        <f t="shared" si="5"/>
        <v>790</v>
      </c>
      <c r="J38" s="141">
        <f t="shared" si="6"/>
        <v>818</v>
      </c>
      <c r="K38" s="142">
        <f t="shared" si="7"/>
        <v>40</v>
      </c>
      <c r="L38" s="143">
        <f t="shared" si="8"/>
        <v>178</v>
      </c>
      <c r="M38" s="144">
        <f t="shared" si="9"/>
        <v>217</v>
      </c>
      <c r="N38" s="145"/>
      <c r="O38" s="163">
        <v>178</v>
      </c>
      <c r="P38" s="147"/>
      <c r="Q38" s="148"/>
      <c r="R38" s="66">
        <f t="shared" si="10"/>
        <v>7</v>
      </c>
      <c r="S38" s="149" t="s">
        <v>36</v>
      </c>
      <c r="T38" s="160">
        <f t="shared" si="11"/>
        <v>197.5</v>
      </c>
    </row>
    <row r="39" spans="1:20" s="180" customFormat="1" ht="20.25" customHeight="1">
      <c r="A39" s="181">
        <v>6</v>
      </c>
      <c r="B39" s="48">
        <v>26</v>
      </c>
      <c r="C39" s="36" t="s">
        <v>15</v>
      </c>
      <c r="D39" s="135" t="s">
        <v>35</v>
      </c>
      <c r="E39" s="136">
        <v>191</v>
      </c>
      <c r="F39" s="139">
        <v>198</v>
      </c>
      <c r="G39" s="139">
        <v>151</v>
      </c>
      <c r="H39" s="139">
        <v>170</v>
      </c>
      <c r="I39" s="140">
        <f t="shared" si="5"/>
        <v>710</v>
      </c>
      <c r="J39" s="141">
        <f t="shared" si="6"/>
        <v>814</v>
      </c>
      <c r="K39" s="159">
        <f t="shared" si="7"/>
        <v>36</v>
      </c>
      <c r="L39" s="143">
        <f t="shared" si="8"/>
        <v>151</v>
      </c>
      <c r="M39" s="144">
        <f t="shared" si="9"/>
        <v>198</v>
      </c>
      <c r="N39" s="145"/>
      <c r="O39" s="163">
        <v>145</v>
      </c>
      <c r="P39" s="147"/>
      <c r="Q39" s="148"/>
      <c r="R39" s="66">
        <f t="shared" si="10"/>
        <v>26</v>
      </c>
      <c r="S39" s="149" t="s">
        <v>55</v>
      </c>
      <c r="T39" s="160">
        <f t="shared" si="11"/>
        <v>177.5</v>
      </c>
    </row>
    <row r="40" spans="1:20" s="133" customFormat="1" ht="20.25" customHeight="1">
      <c r="A40" s="181">
        <v>7</v>
      </c>
      <c r="B40" s="48">
        <v>19</v>
      </c>
      <c r="C40" s="44" t="s">
        <v>17</v>
      </c>
      <c r="D40" s="135" t="s">
        <v>43</v>
      </c>
      <c r="E40" s="136">
        <v>188</v>
      </c>
      <c r="F40" s="137">
        <v>202</v>
      </c>
      <c r="G40" s="139">
        <v>153</v>
      </c>
      <c r="H40" s="139">
        <v>181</v>
      </c>
      <c r="I40" s="140">
        <f t="shared" si="5"/>
        <v>724</v>
      </c>
      <c r="J40" s="141">
        <f t="shared" si="6"/>
        <v>800</v>
      </c>
      <c r="K40" s="159">
        <f t="shared" si="7"/>
        <v>22</v>
      </c>
      <c r="L40" s="143">
        <f t="shared" si="8"/>
        <v>153</v>
      </c>
      <c r="M40" s="144">
        <f t="shared" si="9"/>
        <v>202</v>
      </c>
      <c r="N40" s="145"/>
      <c r="O40" s="163">
        <v>139</v>
      </c>
      <c r="P40" s="147"/>
      <c r="Q40" s="148"/>
      <c r="R40" s="66">
        <f t="shared" si="10"/>
        <v>19</v>
      </c>
      <c r="S40" s="149" t="s">
        <v>41</v>
      </c>
      <c r="T40" s="160">
        <f t="shared" si="11"/>
        <v>181</v>
      </c>
    </row>
    <row r="41" spans="1:20" s="133" customFormat="1" ht="20.25" customHeight="1">
      <c r="A41" s="181">
        <v>8</v>
      </c>
      <c r="B41" s="48">
        <v>22</v>
      </c>
      <c r="C41" s="44" t="s">
        <v>54</v>
      </c>
      <c r="D41" s="135" t="s">
        <v>69</v>
      </c>
      <c r="E41" s="136">
        <v>193</v>
      </c>
      <c r="F41" s="139">
        <v>160</v>
      </c>
      <c r="G41" s="139">
        <v>162</v>
      </c>
      <c r="H41" s="139">
        <v>190</v>
      </c>
      <c r="I41" s="140">
        <f t="shared" si="5"/>
        <v>705</v>
      </c>
      <c r="J41" s="141">
        <f t="shared" si="6"/>
        <v>793</v>
      </c>
      <c r="K41" s="159">
        <f t="shared" si="7"/>
        <v>15</v>
      </c>
      <c r="L41" s="143">
        <f t="shared" si="8"/>
        <v>160</v>
      </c>
      <c r="M41" s="144">
        <f t="shared" si="9"/>
        <v>193</v>
      </c>
      <c r="N41" s="145"/>
      <c r="O41" s="163">
        <v>147</v>
      </c>
      <c r="P41" s="147"/>
      <c r="Q41" s="148"/>
      <c r="R41" s="66">
        <f t="shared" si="10"/>
        <v>22</v>
      </c>
      <c r="S41" s="149" t="s">
        <v>35</v>
      </c>
      <c r="T41" s="160">
        <f t="shared" si="11"/>
        <v>176.25</v>
      </c>
    </row>
    <row r="42" spans="1:20" s="133" customFormat="1" ht="20.25" customHeight="1">
      <c r="A42" s="182">
        <v>9</v>
      </c>
      <c r="B42" s="48">
        <v>13</v>
      </c>
      <c r="C42" s="36" t="s">
        <v>51</v>
      </c>
      <c r="D42" s="135" t="s">
        <v>37</v>
      </c>
      <c r="E42" s="162">
        <v>209</v>
      </c>
      <c r="F42" s="163">
        <v>170</v>
      </c>
      <c r="G42" s="139">
        <v>190</v>
      </c>
      <c r="H42" s="139">
        <v>158</v>
      </c>
      <c r="I42" s="140">
        <f t="shared" si="5"/>
        <v>727</v>
      </c>
      <c r="J42" s="141">
        <f t="shared" si="6"/>
        <v>779</v>
      </c>
      <c r="K42" s="159">
        <f t="shared" si="7"/>
        <v>1</v>
      </c>
      <c r="L42" s="143">
        <f t="shared" si="8"/>
        <v>158</v>
      </c>
      <c r="M42" s="144">
        <f t="shared" si="9"/>
        <v>209</v>
      </c>
      <c r="N42" s="145"/>
      <c r="O42" s="163">
        <v>170</v>
      </c>
      <c r="P42" s="147"/>
      <c r="Q42" s="148"/>
      <c r="R42" s="66">
        <f t="shared" si="10"/>
        <v>13</v>
      </c>
      <c r="S42" s="149" t="s">
        <v>38</v>
      </c>
      <c r="T42" s="160">
        <f t="shared" si="11"/>
        <v>181.75</v>
      </c>
    </row>
    <row r="43" spans="1:20" s="133" customFormat="1" ht="20.25" customHeight="1" thickBot="1">
      <c r="A43" s="183">
        <v>10</v>
      </c>
      <c r="B43" s="184">
        <v>21</v>
      </c>
      <c r="C43" s="185" t="s">
        <v>49</v>
      </c>
      <c r="D43" s="186" t="s">
        <v>40</v>
      </c>
      <c r="E43" s="187">
        <v>183</v>
      </c>
      <c r="F43" s="188">
        <v>146</v>
      </c>
      <c r="G43" s="189">
        <v>185</v>
      </c>
      <c r="H43" s="189">
        <v>180</v>
      </c>
      <c r="I43" s="190">
        <f t="shared" si="5"/>
        <v>694</v>
      </c>
      <c r="J43" s="191">
        <f t="shared" si="6"/>
        <v>778</v>
      </c>
      <c r="K43" s="192">
        <f t="shared" si="7"/>
        <v>0</v>
      </c>
      <c r="L43" s="193">
        <f t="shared" si="8"/>
        <v>146</v>
      </c>
      <c r="M43" s="194">
        <f t="shared" si="9"/>
        <v>185</v>
      </c>
      <c r="N43" s="195"/>
      <c r="O43" s="188">
        <v>146</v>
      </c>
      <c r="P43" s="196"/>
      <c r="Q43" s="197"/>
      <c r="R43" s="198">
        <f t="shared" si="10"/>
        <v>21</v>
      </c>
      <c r="S43" s="199" t="s">
        <v>37</v>
      </c>
      <c r="T43" s="200">
        <f t="shared" si="11"/>
        <v>173.5</v>
      </c>
    </row>
    <row r="44" spans="1:20" s="133" customFormat="1" ht="20.25" customHeight="1" thickTop="1">
      <c r="A44" s="106">
        <v>11</v>
      </c>
      <c r="B44" s="48">
        <v>9</v>
      </c>
      <c r="C44" s="63" t="s">
        <v>70</v>
      </c>
      <c r="D44" s="135" t="s">
        <v>71</v>
      </c>
      <c r="E44" s="136">
        <v>168</v>
      </c>
      <c r="F44" s="139">
        <v>174</v>
      </c>
      <c r="G44" s="139">
        <v>193</v>
      </c>
      <c r="H44" s="139">
        <v>196</v>
      </c>
      <c r="I44" s="140">
        <f t="shared" si="5"/>
        <v>731</v>
      </c>
      <c r="J44" s="141">
        <f t="shared" si="6"/>
        <v>767</v>
      </c>
      <c r="K44" s="142">
        <f t="shared" si="7"/>
        <v>-11</v>
      </c>
      <c r="L44" s="143">
        <f t="shared" si="8"/>
        <v>168</v>
      </c>
      <c r="M44" s="144">
        <f t="shared" si="9"/>
        <v>196</v>
      </c>
      <c r="N44" s="145"/>
      <c r="O44" s="146"/>
      <c r="P44" s="201">
        <v>164</v>
      </c>
      <c r="Q44" s="148"/>
      <c r="R44" s="66">
        <f t="shared" si="10"/>
        <v>173</v>
      </c>
      <c r="S44" s="149" t="s">
        <v>46</v>
      </c>
      <c r="T44" s="150">
        <f t="shared" si="11"/>
        <v>182.75</v>
      </c>
    </row>
    <row r="45" spans="1:20" s="133" customFormat="1" ht="20.25" customHeight="1">
      <c r="A45" s="109">
        <v>12</v>
      </c>
      <c r="B45" s="48">
        <v>6</v>
      </c>
      <c r="C45" s="73" t="s">
        <v>72</v>
      </c>
      <c r="D45" s="135" t="s">
        <v>73</v>
      </c>
      <c r="E45" s="136">
        <v>176</v>
      </c>
      <c r="F45" s="139">
        <v>193</v>
      </c>
      <c r="G45" s="139">
        <v>192</v>
      </c>
      <c r="H45" s="139">
        <v>178</v>
      </c>
      <c r="I45" s="140">
        <f t="shared" si="5"/>
        <v>739</v>
      </c>
      <c r="J45" s="141">
        <f t="shared" si="6"/>
        <v>763</v>
      </c>
      <c r="K45" s="159">
        <f t="shared" si="7"/>
        <v>-15</v>
      </c>
      <c r="L45" s="143">
        <f t="shared" si="8"/>
        <v>176</v>
      </c>
      <c r="M45" s="144">
        <f t="shared" si="9"/>
        <v>193</v>
      </c>
      <c r="N45" s="145"/>
      <c r="O45" s="163">
        <v>141</v>
      </c>
      <c r="P45" s="147"/>
      <c r="Q45" s="148"/>
      <c r="R45" s="66">
        <f t="shared" si="10"/>
        <v>6</v>
      </c>
      <c r="S45" s="149" t="s">
        <v>67</v>
      </c>
      <c r="T45" s="160">
        <f t="shared" si="11"/>
        <v>184.75</v>
      </c>
    </row>
    <row r="46" spans="1:20" s="133" customFormat="1" ht="20.25" customHeight="1">
      <c r="A46" s="109">
        <v>13</v>
      </c>
      <c r="B46" s="48">
        <v>26</v>
      </c>
      <c r="C46" s="73" t="s">
        <v>74</v>
      </c>
      <c r="D46" s="135" t="s">
        <v>38</v>
      </c>
      <c r="E46" s="136">
        <v>136</v>
      </c>
      <c r="F46" s="201">
        <v>141</v>
      </c>
      <c r="G46" s="139">
        <v>184</v>
      </c>
      <c r="H46" s="139">
        <v>189</v>
      </c>
      <c r="I46" s="140">
        <f t="shared" si="5"/>
        <v>650</v>
      </c>
      <c r="J46" s="141">
        <f t="shared" si="6"/>
        <v>754</v>
      </c>
      <c r="K46" s="159">
        <f t="shared" si="7"/>
        <v>-24</v>
      </c>
      <c r="L46" s="143">
        <f t="shared" si="8"/>
        <v>136</v>
      </c>
      <c r="M46" s="144">
        <f t="shared" si="9"/>
        <v>189</v>
      </c>
      <c r="N46" s="145"/>
      <c r="O46" s="146"/>
      <c r="P46" s="201">
        <v>141</v>
      </c>
      <c r="Q46" s="148"/>
      <c r="R46" s="66">
        <f t="shared" si="10"/>
        <v>167</v>
      </c>
      <c r="S46" s="149" t="s">
        <v>75</v>
      </c>
      <c r="T46" s="160">
        <f t="shared" si="11"/>
        <v>162.5</v>
      </c>
    </row>
    <row r="47" spans="1:20" s="133" customFormat="1" ht="20.25" customHeight="1">
      <c r="A47" s="202">
        <v>14</v>
      </c>
      <c r="B47" s="48">
        <v>0</v>
      </c>
      <c r="C47" s="73" t="s">
        <v>76</v>
      </c>
      <c r="D47" s="135" t="s">
        <v>48</v>
      </c>
      <c r="E47" s="203">
        <v>196</v>
      </c>
      <c r="F47" s="163">
        <v>175</v>
      </c>
      <c r="G47" s="204">
        <v>176</v>
      </c>
      <c r="H47" s="204">
        <v>199</v>
      </c>
      <c r="I47" s="140">
        <f t="shared" si="5"/>
        <v>746</v>
      </c>
      <c r="J47" s="141">
        <f t="shared" si="6"/>
        <v>746</v>
      </c>
      <c r="K47" s="159">
        <f t="shared" si="7"/>
        <v>-32</v>
      </c>
      <c r="L47" s="143">
        <f t="shared" si="8"/>
        <v>175</v>
      </c>
      <c r="M47" s="144">
        <f t="shared" si="9"/>
        <v>199</v>
      </c>
      <c r="N47" s="145"/>
      <c r="O47" s="163">
        <v>175</v>
      </c>
      <c r="P47" s="147"/>
      <c r="Q47" s="148"/>
      <c r="R47" s="66">
        <f t="shared" si="10"/>
        <v>0</v>
      </c>
      <c r="S47" s="149" t="s">
        <v>34</v>
      </c>
      <c r="T47" s="160">
        <f t="shared" si="11"/>
        <v>186.5</v>
      </c>
    </row>
    <row r="48" spans="1:20" s="133" customFormat="1" ht="20.25" customHeight="1">
      <c r="A48" s="109">
        <v>15</v>
      </c>
      <c r="B48" s="48">
        <v>19</v>
      </c>
      <c r="C48" s="73" t="s">
        <v>77</v>
      </c>
      <c r="D48" s="135" t="s">
        <v>75</v>
      </c>
      <c r="E48" s="136">
        <v>155</v>
      </c>
      <c r="F48" s="139">
        <v>161</v>
      </c>
      <c r="G48" s="139">
        <v>169</v>
      </c>
      <c r="H48" s="139">
        <v>181</v>
      </c>
      <c r="I48" s="140">
        <f t="shared" si="5"/>
        <v>666</v>
      </c>
      <c r="J48" s="141">
        <f t="shared" si="6"/>
        <v>742</v>
      </c>
      <c r="K48" s="159">
        <f t="shared" si="7"/>
        <v>-36</v>
      </c>
      <c r="L48" s="143">
        <f t="shared" si="8"/>
        <v>155</v>
      </c>
      <c r="M48" s="144">
        <f t="shared" si="9"/>
        <v>181</v>
      </c>
      <c r="N48" s="145"/>
      <c r="O48" s="146"/>
      <c r="P48" s="147"/>
      <c r="Q48" s="148"/>
      <c r="R48" s="66">
        <f t="shared" si="10"/>
        <v>19</v>
      </c>
      <c r="S48" s="149"/>
      <c r="T48" s="160">
        <f t="shared" si="11"/>
        <v>166.5</v>
      </c>
    </row>
    <row r="49" spans="1:20" s="206" customFormat="1" ht="20.25" customHeight="1">
      <c r="A49" s="205">
        <v>16</v>
      </c>
      <c r="B49" s="48">
        <v>18</v>
      </c>
      <c r="C49" s="114" t="s">
        <v>343</v>
      </c>
      <c r="D49" s="135" t="s">
        <v>78</v>
      </c>
      <c r="E49" s="136">
        <v>164</v>
      </c>
      <c r="F49" s="138">
        <v>213</v>
      </c>
      <c r="G49" s="139">
        <v>140</v>
      </c>
      <c r="H49" s="139">
        <v>138</v>
      </c>
      <c r="I49" s="140">
        <f t="shared" si="5"/>
        <v>655</v>
      </c>
      <c r="J49" s="141">
        <f t="shared" si="6"/>
        <v>727</v>
      </c>
      <c r="K49" s="159">
        <f t="shared" si="7"/>
        <v>-51</v>
      </c>
      <c r="L49" s="143">
        <f t="shared" si="8"/>
        <v>138</v>
      </c>
      <c r="M49" s="144">
        <f t="shared" si="9"/>
        <v>213</v>
      </c>
      <c r="N49" s="145"/>
      <c r="O49" s="146"/>
      <c r="P49" s="147"/>
      <c r="Q49" s="148"/>
      <c r="R49" s="66">
        <f t="shared" si="10"/>
        <v>18</v>
      </c>
      <c r="S49" s="149"/>
      <c r="T49" s="160">
        <f t="shared" si="11"/>
        <v>163.75</v>
      </c>
    </row>
    <row r="50" spans="1:20" s="206" customFormat="1" ht="20.25" customHeight="1">
      <c r="A50" s="205">
        <v>17</v>
      </c>
      <c r="B50" s="48">
        <v>11</v>
      </c>
      <c r="C50" s="73" t="s">
        <v>79</v>
      </c>
      <c r="D50" s="135" t="s">
        <v>80</v>
      </c>
      <c r="E50" s="136">
        <v>182</v>
      </c>
      <c r="F50" s="139">
        <v>158</v>
      </c>
      <c r="G50" s="139">
        <v>149</v>
      </c>
      <c r="H50" s="139">
        <v>183</v>
      </c>
      <c r="I50" s="140">
        <f t="shared" si="5"/>
        <v>672</v>
      </c>
      <c r="J50" s="141">
        <f t="shared" si="6"/>
        <v>716</v>
      </c>
      <c r="K50" s="159">
        <f t="shared" si="7"/>
        <v>-62</v>
      </c>
      <c r="L50" s="143">
        <f t="shared" si="8"/>
        <v>149</v>
      </c>
      <c r="M50" s="144">
        <f t="shared" si="9"/>
        <v>183</v>
      </c>
      <c r="N50" s="145"/>
      <c r="O50" s="146"/>
      <c r="P50" s="147"/>
      <c r="Q50" s="207">
        <v>165</v>
      </c>
      <c r="R50" s="66">
        <f t="shared" si="10"/>
        <v>176</v>
      </c>
      <c r="S50" s="149" t="s">
        <v>68</v>
      </c>
      <c r="T50" s="160">
        <f t="shared" si="11"/>
        <v>168</v>
      </c>
    </row>
    <row r="51" spans="1:20" s="206" customFormat="1" ht="20.25" customHeight="1">
      <c r="A51" s="205">
        <v>18</v>
      </c>
      <c r="B51" s="108">
        <v>7</v>
      </c>
      <c r="C51" s="73" t="s">
        <v>42</v>
      </c>
      <c r="D51" s="135" t="s">
        <v>50</v>
      </c>
      <c r="E51" s="136">
        <v>147</v>
      </c>
      <c r="F51" s="139">
        <v>162</v>
      </c>
      <c r="G51" s="139">
        <v>180</v>
      </c>
      <c r="H51" s="139">
        <v>194</v>
      </c>
      <c r="I51" s="140">
        <f t="shared" si="5"/>
        <v>683</v>
      </c>
      <c r="J51" s="141">
        <f t="shared" si="6"/>
        <v>711</v>
      </c>
      <c r="K51" s="159">
        <f t="shared" si="7"/>
        <v>-67</v>
      </c>
      <c r="L51" s="143">
        <f t="shared" si="8"/>
        <v>147</v>
      </c>
      <c r="M51" s="144">
        <f t="shared" si="9"/>
        <v>194</v>
      </c>
      <c r="N51" s="145"/>
      <c r="O51" s="146"/>
      <c r="P51" s="147"/>
      <c r="Q51" s="207">
        <v>194</v>
      </c>
      <c r="R51" s="208">
        <f t="shared" si="10"/>
        <v>201</v>
      </c>
      <c r="S51" s="149" t="s">
        <v>43</v>
      </c>
      <c r="T51" s="160">
        <f t="shared" si="11"/>
        <v>170.75</v>
      </c>
    </row>
    <row r="52" spans="1:20" s="206" customFormat="1" ht="20.25" customHeight="1">
      <c r="A52" s="205">
        <v>19</v>
      </c>
      <c r="B52" s="108">
        <v>20</v>
      </c>
      <c r="C52" s="114" t="s">
        <v>45</v>
      </c>
      <c r="D52" s="135" t="s">
        <v>52</v>
      </c>
      <c r="E52" s="136">
        <v>157</v>
      </c>
      <c r="F52" s="139">
        <v>152</v>
      </c>
      <c r="G52" s="139">
        <v>159</v>
      </c>
      <c r="H52" s="139">
        <v>158</v>
      </c>
      <c r="I52" s="140">
        <f t="shared" si="5"/>
        <v>626</v>
      </c>
      <c r="J52" s="141">
        <f t="shared" si="6"/>
        <v>706</v>
      </c>
      <c r="K52" s="159">
        <f t="shared" si="7"/>
        <v>-72</v>
      </c>
      <c r="L52" s="143">
        <f t="shared" si="8"/>
        <v>152</v>
      </c>
      <c r="M52" s="144">
        <f t="shared" si="9"/>
        <v>159</v>
      </c>
      <c r="N52" s="145"/>
      <c r="O52" s="146"/>
      <c r="P52" s="147"/>
      <c r="Q52" s="207">
        <v>193</v>
      </c>
      <c r="R52" s="208">
        <f t="shared" si="10"/>
        <v>213</v>
      </c>
      <c r="S52" s="149" t="s">
        <v>53</v>
      </c>
      <c r="T52" s="160">
        <f t="shared" si="11"/>
        <v>156.5</v>
      </c>
    </row>
    <row r="53" spans="1:20" s="206" customFormat="1" ht="20.25" customHeight="1">
      <c r="A53" s="205">
        <v>20</v>
      </c>
      <c r="B53" s="48">
        <v>13</v>
      </c>
      <c r="C53" s="73" t="s">
        <v>81</v>
      </c>
      <c r="D53" s="135" t="s">
        <v>44</v>
      </c>
      <c r="E53" s="136">
        <v>127</v>
      </c>
      <c r="F53" s="139">
        <v>161</v>
      </c>
      <c r="G53" s="139">
        <v>191</v>
      </c>
      <c r="H53" s="139">
        <v>171</v>
      </c>
      <c r="I53" s="140">
        <f t="shared" si="5"/>
        <v>650</v>
      </c>
      <c r="J53" s="141">
        <f t="shared" si="6"/>
        <v>702</v>
      </c>
      <c r="K53" s="159">
        <f t="shared" si="7"/>
        <v>-76</v>
      </c>
      <c r="L53" s="143">
        <f t="shared" si="8"/>
        <v>127</v>
      </c>
      <c r="M53" s="144">
        <f t="shared" si="9"/>
        <v>191</v>
      </c>
      <c r="N53" s="145"/>
      <c r="O53" s="146"/>
      <c r="P53" s="147"/>
      <c r="Q53" s="207">
        <v>168</v>
      </c>
      <c r="R53" s="66">
        <f t="shared" si="10"/>
        <v>181</v>
      </c>
      <c r="S53" s="149" t="s">
        <v>48</v>
      </c>
      <c r="T53" s="160">
        <f t="shared" si="11"/>
        <v>162.5</v>
      </c>
    </row>
    <row r="54" spans="1:20" s="206" customFormat="1" ht="20.25" customHeight="1">
      <c r="A54" s="205">
        <v>21</v>
      </c>
      <c r="B54" s="108">
        <v>10</v>
      </c>
      <c r="C54" s="73" t="s">
        <v>13</v>
      </c>
      <c r="D54" s="135" t="s">
        <v>34</v>
      </c>
      <c r="E54" s="136">
        <v>170</v>
      </c>
      <c r="F54" s="139">
        <v>147</v>
      </c>
      <c r="G54" s="139">
        <v>177</v>
      </c>
      <c r="H54" s="139">
        <v>167</v>
      </c>
      <c r="I54" s="140">
        <f t="shared" si="5"/>
        <v>661</v>
      </c>
      <c r="J54" s="141">
        <f t="shared" si="6"/>
        <v>701</v>
      </c>
      <c r="K54" s="159">
        <f t="shared" si="7"/>
        <v>-77</v>
      </c>
      <c r="L54" s="143">
        <f t="shared" si="8"/>
        <v>147</v>
      </c>
      <c r="M54" s="144">
        <f t="shared" si="9"/>
        <v>177</v>
      </c>
      <c r="N54" s="145"/>
      <c r="O54" s="146"/>
      <c r="P54" s="147"/>
      <c r="Q54" s="207">
        <v>212</v>
      </c>
      <c r="R54" s="208">
        <f t="shared" si="10"/>
        <v>222</v>
      </c>
      <c r="S54" s="149" t="s">
        <v>71</v>
      </c>
      <c r="T54" s="160">
        <f t="shared" si="11"/>
        <v>165.25</v>
      </c>
    </row>
    <row r="55" spans="1:20" s="206" customFormat="1" ht="20.25" customHeight="1">
      <c r="A55" s="205">
        <v>22</v>
      </c>
      <c r="B55" s="48">
        <v>0</v>
      </c>
      <c r="C55" s="73" t="s">
        <v>82</v>
      </c>
      <c r="D55" s="135" t="s">
        <v>83</v>
      </c>
      <c r="E55" s="203">
        <v>179</v>
      </c>
      <c r="F55" s="204">
        <v>156</v>
      </c>
      <c r="G55" s="204">
        <v>173</v>
      </c>
      <c r="H55" s="204">
        <v>161</v>
      </c>
      <c r="I55" s="140">
        <f t="shared" si="5"/>
        <v>669</v>
      </c>
      <c r="J55" s="141">
        <f t="shared" si="6"/>
        <v>669</v>
      </c>
      <c r="K55" s="159">
        <f t="shared" si="7"/>
        <v>-109</v>
      </c>
      <c r="L55" s="143">
        <f t="shared" si="8"/>
        <v>156</v>
      </c>
      <c r="M55" s="144">
        <f t="shared" si="9"/>
        <v>179</v>
      </c>
      <c r="N55" s="145"/>
      <c r="O55" s="146"/>
      <c r="P55" s="147"/>
      <c r="Q55" s="148"/>
      <c r="R55" s="66">
        <f t="shared" si="10"/>
        <v>0</v>
      </c>
      <c r="S55" s="149"/>
      <c r="T55" s="160">
        <f t="shared" si="11"/>
        <v>167.25</v>
      </c>
    </row>
    <row r="56" spans="1:20" s="206" customFormat="1" ht="20.25" customHeight="1">
      <c r="A56" s="205">
        <v>23</v>
      </c>
      <c r="B56" s="48">
        <v>14</v>
      </c>
      <c r="C56" s="73" t="s">
        <v>84</v>
      </c>
      <c r="D56" s="135" t="s">
        <v>55</v>
      </c>
      <c r="E56" s="136">
        <v>158</v>
      </c>
      <c r="F56" s="139">
        <v>159</v>
      </c>
      <c r="G56" s="139">
        <v>156</v>
      </c>
      <c r="H56" s="139">
        <v>135</v>
      </c>
      <c r="I56" s="140">
        <f t="shared" si="5"/>
        <v>608</v>
      </c>
      <c r="J56" s="141">
        <f t="shared" si="6"/>
        <v>664</v>
      </c>
      <c r="K56" s="159">
        <f t="shared" si="7"/>
        <v>-114</v>
      </c>
      <c r="L56" s="143">
        <f t="shared" si="8"/>
        <v>135</v>
      </c>
      <c r="M56" s="144">
        <f t="shared" si="9"/>
        <v>159</v>
      </c>
      <c r="N56" s="145"/>
      <c r="O56" s="146"/>
      <c r="P56" s="147"/>
      <c r="Q56" s="148"/>
      <c r="R56" s="66">
        <f t="shared" si="10"/>
        <v>14</v>
      </c>
      <c r="S56" s="149"/>
      <c r="T56" s="160">
        <f t="shared" si="11"/>
        <v>152</v>
      </c>
    </row>
    <row r="57" spans="1:20" s="206" customFormat="1" ht="20.25" customHeight="1">
      <c r="A57" s="205">
        <v>24</v>
      </c>
      <c r="B57" s="108">
        <v>21</v>
      </c>
      <c r="C57" s="73" t="s">
        <v>47</v>
      </c>
      <c r="D57" s="135" t="s">
        <v>85</v>
      </c>
      <c r="E57" s="136">
        <v>145</v>
      </c>
      <c r="F57" s="139">
        <v>128</v>
      </c>
      <c r="G57" s="139">
        <v>138</v>
      </c>
      <c r="H57" s="139">
        <v>156</v>
      </c>
      <c r="I57" s="140">
        <f t="shared" si="5"/>
        <v>567</v>
      </c>
      <c r="J57" s="141">
        <f t="shared" si="6"/>
        <v>651</v>
      </c>
      <c r="K57" s="159">
        <f t="shared" si="7"/>
        <v>-127</v>
      </c>
      <c r="L57" s="143">
        <f t="shared" si="8"/>
        <v>128</v>
      </c>
      <c r="M57" s="144">
        <f t="shared" si="9"/>
        <v>156</v>
      </c>
      <c r="N57" s="145"/>
      <c r="O57" s="146"/>
      <c r="P57" s="147"/>
      <c r="Q57" s="207">
        <v>197</v>
      </c>
      <c r="R57" s="208">
        <f t="shared" si="10"/>
        <v>218</v>
      </c>
      <c r="S57" s="149" t="s">
        <v>50</v>
      </c>
      <c r="T57" s="160">
        <f t="shared" si="11"/>
        <v>141.75</v>
      </c>
    </row>
    <row r="58" spans="1:20" s="206" customFormat="1" ht="20.25" customHeight="1">
      <c r="A58" s="205">
        <v>25</v>
      </c>
      <c r="B58" s="48">
        <v>21</v>
      </c>
      <c r="C58" s="73" t="s">
        <v>86</v>
      </c>
      <c r="D58" s="135" t="s">
        <v>87</v>
      </c>
      <c r="E58" s="136">
        <v>141</v>
      </c>
      <c r="F58" s="139">
        <v>105</v>
      </c>
      <c r="G58" s="139">
        <v>149</v>
      </c>
      <c r="H58" s="139">
        <v>164</v>
      </c>
      <c r="I58" s="140">
        <f t="shared" si="5"/>
        <v>559</v>
      </c>
      <c r="J58" s="141">
        <f t="shared" si="6"/>
        <v>643</v>
      </c>
      <c r="K58" s="159">
        <f t="shared" si="7"/>
        <v>-135</v>
      </c>
      <c r="L58" s="143">
        <f t="shared" si="8"/>
        <v>105</v>
      </c>
      <c r="M58" s="144">
        <f t="shared" si="9"/>
        <v>164</v>
      </c>
      <c r="N58" s="145"/>
      <c r="O58" s="146"/>
      <c r="P58" s="147"/>
      <c r="Q58" s="148"/>
      <c r="R58" s="66">
        <f t="shared" si="10"/>
        <v>21</v>
      </c>
      <c r="S58" s="149"/>
      <c r="T58" s="160">
        <f t="shared" si="11"/>
        <v>139.75</v>
      </c>
    </row>
    <row r="59" spans="1:20" s="206" customFormat="1" ht="18">
      <c r="A59" s="205">
        <v>26</v>
      </c>
      <c r="B59" s="48">
        <v>13</v>
      </c>
      <c r="C59" s="73" t="s">
        <v>341</v>
      </c>
      <c r="D59" s="135" t="s">
        <v>53</v>
      </c>
      <c r="E59" s="136">
        <v>178</v>
      </c>
      <c r="F59" s="139">
        <v>141</v>
      </c>
      <c r="G59" s="139">
        <v>128</v>
      </c>
      <c r="H59" s="139">
        <v>124</v>
      </c>
      <c r="I59" s="140">
        <f t="shared" si="5"/>
        <v>571</v>
      </c>
      <c r="J59" s="141">
        <f t="shared" si="6"/>
        <v>623</v>
      </c>
      <c r="K59" s="159">
        <f t="shared" si="7"/>
        <v>-155</v>
      </c>
      <c r="L59" s="143">
        <f t="shared" si="8"/>
        <v>124</v>
      </c>
      <c r="M59" s="144">
        <f t="shared" si="9"/>
        <v>178</v>
      </c>
      <c r="N59" s="145"/>
      <c r="O59" s="146"/>
      <c r="P59" s="147"/>
      <c r="Q59" s="207">
        <v>151</v>
      </c>
      <c r="R59" s="66">
        <f t="shared" si="10"/>
        <v>164</v>
      </c>
      <c r="S59" s="149" t="s">
        <v>40</v>
      </c>
      <c r="T59" s="160">
        <f t="shared" si="11"/>
        <v>142.75</v>
      </c>
    </row>
    <row r="60" spans="1:20" s="206" customFormat="1" ht="18">
      <c r="A60" s="205">
        <v>27</v>
      </c>
      <c r="B60" s="48">
        <v>0</v>
      </c>
      <c r="C60" s="73" t="s">
        <v>88</v>
      </c>
      <c r="D60" s="135" t="s">
        <v>89</v>
      </c>
      <c r="E60" s="136">
        <v>0</v>
      </c>
      <c r="F60" s="139">
        <v>149</v>
      </c>
      <c r="G60" s="139">
        <v>165</v>
      </c>
      <c r="H60" s="139">
        <v>131</v>
      </c>
      <c r="I60" s="140">
        <f t="shared" si="5"/>
        <v>445</v>
      </c>
      <c r="J60" s="141">
        <f t="shared" si="6"/>
        <v>445</v>
      </c>
      <c r="K60" s="159">
        <f t="shared" si="7"/>
        <v>-333</v>
      </c>
      <c r="L60" s="143">
        <f t="shared" si="8"/>
        <v>0</v>
      </c>
      <c r="M60" s="144">
        <f t="shared" si="9"/>
        <v>165</v>
      </c>
      <c r="N60" s="145"/>
      <c r="O60" s="146"/>
      <c r="P60" s="147"/>
      <c r="Q60" s="148"/>
      <c r="R60" s="66">
        <f t="shared" si="10"/>
        <v>0</v>
      </c>
      <c r="S60" s="149"/>
      <c r="T60" s="160">
        <f t="shared" si="11"/>
        <v>111.25</v>
      </c>
    </row>
    <row r="61" spans="3:8" ht="15">
      <c r="C61" s="209"/>
      <c r="D61" s="210"/>
      <c r="E61" s="211"/>
      <c r="F61" s="211"/>
      <c r="G61" s="71"/>
      <c r="H61" s="71"/>
    </row>
    <row r="62" spans="3:10" ht="21.75" customHeight="1" thickBot="1">
      <c r="C62" s="212" t="s">
        <v>90</v>
      </c>
      <c r="D62" s="213"/>
      <c r="E62" s="212"/>
      <c r="F62" s="212"/>
      <c r="G62" s="212"/>
      <c r="H62" s="214"/>
      <c r="I62" s="215"/>
      <c r="J62" s="215"/>
    </row>
    <row r="63" spans="3:10" ht="15">
      <c r="C63" s="216" t="s">
        <v>4</v>
      </c>
      <c r="D63" s="217" t="s">
        <v>6</v>
      </c>
      <c r="E63" s="217" t="s">
        <v>7</v>
      </c>
      <c r="F63" s="217" t="s">
        <v>91</v>
      </c>
      <c r="G63" s="217" t="s">
        <v>92</v>
      </c>
      <c r="H63" s="218" t="s">
        <v>93</v>
      </c>
      <c r="I63" s="215"/>
      <c r="J63" s="215"/>
    </row>
    <row r="64" spans="3:8" ht="18">
      <c r="C64" s="219" t="s">
        <v>82</v>
      </c>
      <c r="D64" s="220">
        <v>157</v>
      </c>
      <c r="E64" s="221">
        <v>126</v>
      </c>
      <c r="F64" s="222">
        <v>145</v>
      </c>
      <c r="G64" s="222">
        <v>131</v>
      </c>
      <c r="H64" s="223"/>
    </row>
    <row r="65" spans="3:8" ht="18.75" thickBot="1">
      <c r="C65" s="224" t="s">
        <v>76</v>
      </c>
      <c r="D65" s="225">
        <v>191</v>
      </c>
      <c r="E65" s="226">
        <v>145</v>
      </c>
      <c r="F65" s="227">
        <v>152</v>
      </c>
      <c r="G65" s="227">
        <v>198</v>
      </c>
      <c r="H65" s="228">
        <v>149</v>
      </c>
    </row>
    <row r="66" ht="15.75" thickBot="1"/>
    <row r="67" spans="3:7" ht="15">
      <c r="C67" s="229" t="s">
        <v>94</v>
      </c>
      <c r="D67" s="230"/>
      <c r="E67" s="230"/>
      <c r="F67" s="230"/>
      <c r="G67" s="231"/>
    </row>
    <row r="68" spans="3:7" ht="15">
      <c r="C68" s="232" t="s">
        <v>95</v>
      </c>
      <c r="D68" s="233">
        <f>IF(D67&lt;140,30,IF(D67&gt;=200,0,IF(D67&gt;=140,(200-D67)*0.5)))</f>
        <v>30</v>
      </c>
      <c r="E68" s="233">
        <f>IF(E67&lt;140,30,IF(E67&gt;=200,0,IF(E67&gt;=140,(200-E67)*0.5)))</f>
        <v>30</v>
      </c>
      <c r="F68" s="233">
        <f>IF(F67&lt;140,30,IF(F67&gt;=200,0,IF(F67&gt;=140,(200-F67)*0.5)))</f>
        <v>30</v>
      </c>
      <c r="G68" s="234">
        <f>IF(G67&lt;140,30,IF(G67&gt;=200,0,IF(G67&gt;=140,(200-G67)*0.5)))</f>
        <v>30</v>
      </c>
    </row>
    <row r="69" spans="3:7" ht="16.5" thickBot="1">
      <c r="C69" s="235" t="s">
        <v>96</v>
      </c>
      <c r="D69" s="236">
        <f>D68+D67</f>
        <v>30</v>
      </c>
      <c r="E69" s="236">
        <f>E68+E67</f>
        <v>30</v>
      </c>
      <c r="F69" s="236">
        <f>F68+F67</f>
        <v>30</v>
      </c>
      <c r="G69" s="237">
        <f>G68+G67</f>
        <v>30</v>
      </c>
    </row>
  </sheetData>
  <sheetProtection selectLockedCells="1" selectUnlockedCells="1"/>
  <mergeCells count="1">
    <mergeCell ref="A1:K1"/>
  </mergeCells>
  <dataValidations count="1">
    <dataValidation errorStyle="warning" allowBlank="1" showInputMessage="1" showErrorMessage="1" promptTitle="гандикапы" errorTitle="гандикапы" error="неправильный вод" sqref="E62:G62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63" r:id="rId2"/>
  <rowBreaks count="1" manualBreakCount="1">
    <brk id="3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1"/>
  <dimension ref="A1:T54"/>
  <sheetViews>
    <sheetView zoomScale="75" zoomScaleNormal="75" zoomScaleSheetLayoutView="75" workbookViewId="0" topLeftCell="A1">
      <selection activeCell="W19" sqref="W19"/>
    </sheetView>
  </sheetViews>
  <sheetFormatPr defaultColWidth="9.140625" defaultRowHeight="12.75"/>
  <cols>
    <col min="1" max="1" width="5.7109375" style="1" customWidth="1"/>
    <col min="2" max="2" width="5.28125" style="74" customWidth="1"/>
    <col min="3" max="3" width="39.57421875" style="75" bestFit="1" customWidth="1"/>
    <col min="4" max="4" width="6.00390625" style="10" bestFit="1" customWidth="1"/>
    <col min="5" max="6" width="6.140625" style="1" customWidth="1"/>
    <col min="7" max="7" width="6.421875" style="3" customWidth="1"/>
    <col min="8" max="8" width="7.8515625" style="3" customWidth="1"/>
    <col min="9" max="9" width="6.140625" style="12" bestFit="1" customWidth="1"/>
    <col min="10" max="10" width="11.8515625" style="3" customWidth="1"/>
    <col min="11" max="11" width="7.00390625" style="2" customWidth="1"/>
    <col min="12" max="12" width="7.421875" style="2" customWidth="1"/>
    <col min="13" max="13" width="5.8515625" style="2" customWidth="1"/>
    <col min="14" max="14" width="1.7109375" style="3" customWidth="1"/>
    <col min="15" max="17" width="5.421875" style="4" customWidth="1"/>
    <col min="18" max="18" width="6.00390625" style="5" customWidth="1"/>
    <col min="19" max="19" width="5.421875" style="0" customWidth="1"/>
    <col min="20" max="20" width="6.7109375" style="6" bestFit="1" customWidth="1"/>
  </cols>
  <sheetData>
    <row r="1" spans="1:11" ht="94.5" customHeight="1">
      <c r="A1" s="1236"/>
      <c r="B1" s="1235"/>
      <c r="C1" s="1235"/>
      <c r="D1" s="1235"/>
      <c r="E1" s="1235"/>
      <c r="F1" s="1235"/>
      <c r="G1" s="1235"/>
      <c r="H1" s="1235"/>
      <c r="I1" s="1235"/>
      <c r="J1" s="1235"/>
      <c r="K1" s="1235"/>
    </row>
    <row r="2" spans="1:8" ht="18">
      <c r="A2" s="7"/>
      <c r="C2" s="9" t="s">
        <v>1</v>
      </c>
      <c r="E2" s="11"/>
      <c r="F2" s="11"/>
      <c r="G2" s="11"/>
      <c r="H2" s="11"/>
    </row>
    <row r="3" spans="1:20" ht="39" thickBot="1">
      <c r="A3" s="77" t="s">
        <v>2</v>
      </c>
      <c r="B3" s="78" t="s">
        <v>169</v>
      </c>
      <c r="C3" s="79" t="s">
        <v>4</v>
      </c>
      <c r="D3" s="609" t="s">
        <v>5</v>
      </c>
      <c r="E3" s="610" t="s">
        <v>6</v>
      </c>
      <c r="F3" s="610" t="s">
        <v>7</v>
      </c>
      <c r="G3" s="611" t="s">
        <v>8</v>
      </c>
      <c r="H3" s="243" t="s">
        <v>170</v>
      </c>
      <c r="I3" s="82" t="s">
        <v>10</v>
      </c>
      <c r="J3" s="21" t="s">
        <v>11</v>
      </c>
      <c r="L3" s="12"/>
      <c r="N3" s="2"/>
      <c r="O3" s="2"/>
      <c r="Q3" s="3"/>
      <c r="R3" s="3"/>
      <c r="S3" s="4"/>
      <c r="T3"/>
    </row>
    <row r="4" spans="1:20" ht="19.5">
      <c r="A4" s="245" t="s">
        <v>12</v>
      </c>
      <c r="B4" s="48">
        <v>20</v>
      </c>
      <c r="C4" s="612" t="s">
        <v>47</v>
      </c>
      <c r="D4" s="85" t="s">
        <v>204</v>
      </c>
      <c r="E4" s="86">
        <v>201</v>
      </c>
      <c r="F4" s="66">
        <v>229</v>
      </c>
      <c r="G4" s="48">
        <f aca="true" t="shared" si="0" ref="G4:G11">SUM(E4,F4)</f>
        <v>430</v>
      </c>
      <c r="H4" s="67">
        <f aca="true" t="shared" si="1" ref="H4:H11">COUNT(E4,F4)*B4+G4</f>
        <v>470</v>
      </c>
      <c r="I4" s="68">
        <f aca="true" t="shared" si="2" ref="I4:I11">H4-$H$4</f>
        <v>0</v>
      </c>
      <c r="J4" s="87">
        <v>50</v>
      </c>
      <c r="L4" s="773"/>
      <c r="N4" s="2"/>
      <c r="O4" s="2"/>
      <c r="Q4" s="3"/>
      <c r="R4" s="3"/>
      <c r="S4" s="4"/>
      <c r="T4"/>
    </row>
    <row r="5" spans="1:20" ht="18">
      <c r="A5" s="245" t="s">
        <v>14</v>
      </c>
      <c r="B5" s="35">
        <v>12</v>
      </c>
      <c r="C5" s="248" t="s">
        <v>341</v>
      </c>
      <c r="D5" s="37" t="s">
        <v>189</v>
      </c>
      <c r="E5" s="38">
        <v>226</v>
      </c>
      <c r="F5" s="39">
        <v>212</v>
      </c>
      <c r="G5" s="35">
        <f t="shared" si="0"/>
        <v>438</v>
      </c>
      <c r="H5" s="40">
        <f t="shared" si="1"/>
        <v>462</v>
      </c>
      <c r="I5" s="41">
        <f t="shared" si="2"/>
        <v>-8</v>
      </c>
      <c r="J5" s="87">
        <v>36</v>
      </c>
      <c r="L5" s="773"/>
      <c r="N5" s="2"/>
      <c r="O5" s="2"/>
      <c r="Q5" s="3"/>
      <c r="R5" s="3"/>
      <c r="S5" s="4"/>
      <c r="T5"/>
    </row>
    <row r="6" spans="1:20" ht="18">
      <c r="A6" s="249" t="s">
        <v>16</v>
      </c>
      <c r="B6" s="35">
        <v>10</v>
      </c>
      <c r="C6" s="248" t="s">
        <v>106</v>
      </c>
      <c r="D6" s="264" t="s">
        <v>190</v>
      </c>
      <c r="E6" s="233">
        <v>198</v>
      </c>
      <c r="F6" s="50">
        <v>214</v>
      </c>
      <c r="G6" s="35">
        <f t="shared" si="0"/>
        <v>412</v>
      </c>
      <c r="H6" s="40">
        <f t="shared" si="1"/>
        <v>432</v>
      </c>
      <c r="I6" s="51">
        <f t="shared" si="2"/>
        <v>-38</v>
      </c>
      <c r="J6" s="87">
        <v>27</v>
      </c>
      <c r="K6" s="45"/>
      <c r="L6" s="774"/>
      <c r="N6" s="2"/>
      <c r="O6" s="2"/>
      <c r="Q6" s="3"/>
      <c r="R6" s="3"/>
      <c r="S6" s="4"/>
      <c r="T6"/>
    </row>
    <row r="7" spans="1:20" ht="18">
      <c r="A7" s="245" t="s">
        <v>18</v>
      </c>
      <c r="B7" s="35">
        <v>26</v>
      </c>
      <c r="C7" s="248" t="s">
        <v>219</v>
      </c>
      <c r="D7" s="46" t="s">
        <v>202</v>
      </c>
      <c r="E7" s="38">
        <v>203</v>
      </c>
      <c r="F7" s="39">
        <v>162</v>
      </c>
      <c r="G7" s="35">
        <f t="shared" si="0"/>
        <v>365</v>
      </c>
      <c r="H7" s="40">
        <f t="shared" si="1"/>
        <v>417</v>
      </c>
      <c r="I7" s="41">
        <f t="shared" si="2"/>
        <v>-53</v>
      </c>
      <c r="J7" s="252" t="s">
        <v>123</v>
      </c>
      <c r="L7" s="773"/>
      <c r="N7" s="2"/>
      <c r="O7" s="2"/>
      <c r="Q7" s="3"/>
      <c r="R7" s="3"/>
      <c r="S7" s="4"/>
      <c r="T7"/>
    </row>
    <row r="8" spans="1:20" ht="18">
      <c r="A8" s="245" t="s">
        <v>21</v>
      </c>
      <c r="B8" s="48">
        <v>4</v>
      </c>
      <c r="C8" s="437" t="s">
        <v>26</v>
      </c>
      <c r="D8" s="37" t="s">
        <v>199</v>
      </c>
      <c r="E8" s="38">
        <v>233</v>
      </c>
      <c r="F8" s="39">
        <v>173</v>
      </c>
      <c r="G8" s="35">
        <f t="shared" si="0"/>
        <v>406</v>
      </c>
      <c r="H8" s="40">
        <f t="shared" si="1"/>
        <v>414</v>
      </c>
      <c r="I8" s="41">
        <f t="shared" si="2"/>
        <v>-56</v>
      </c>
      <c r="J8" s="252" t="s">
        <v>23</v>
      </c>
      <c r="L8" s="773"/>
      <c r="N8" s="2"/>
      <c r="O8" s="2"/>
      <c r="Q8" s="3"/>
      <c r="R8" s="3"/>
      <c r="S8" s="4"/>
      <c r="T8"/>
    </row>
    <row r="9" spans="1:20" ht="18.75" thickBot="1">
      <c r="A9" s="253" t="s">
        <v>24</v>
      </c>
      <c r="B9" s="48">
        <v>12</v>
      </c>
      <c r="C9" s="248" t="s">
        <v>28</v>
      </c>
      <c r="D9" s="102" t="s">
        <v>193</v>
      </c>
      <c r="E9" s="103">
        <v>198</v>
      </c>
      <c r="F9" s="257">
        <v>172</v>
      </c>
      <c r="G9" s="254">
        <f t="shared" si="0"/>
        <v>370</v>
      </c>
      <c r="H9" s="104">
        <f t="shared" si="1"/>
        <v>394</v>
      </c>
      <c r="I9" s="259">
        <f t="shared" si="2"/>
        <v>-76</v>
      </c>
      <c r="J9" s="260">
        <v>-0.3</v>
      </c>
      <c r="L9" s="61"/>
      <c r="N9" s="2"/>
      <c r="O9" s="2"/>
      <c r="Q9" s="3"/>
      <c r="R9" s="3"/>
      <c r="S9" s="4"/>
      <c r="T9"/>
    </row>
    <row r="10" spans="1:20" ht="18.75" thickTop="1">
      <c r="A10" s="62" t="s">
        <v>25</v>
      </c>
      <c r="B10" s="48">
        <v>8</v>
      </c>
      <c r="C10" s="248" t="s">
        <v>72</v>
      </c>
      <c r="D10" s="46" t="s">
        <v>180</v>
      </c>
      <c r="E10" s="38">
        <v>192</v>
      </c>
      <c r="F10" s="66">
        <v>180</v>
      </c>
      <c r="G10" s="48">
        <f t="shared" si="0"/>
        <v>372</v>
      </c>
      <c r="H10" s="67">
        <f t="shared" si="1"/>
        <v>388</v>
      </c>
      <c r="I10" s="68">
        <f t="shared" si="2"/>
        <v>-82</v>
      </c>
      <c r="J10" s="69"/>
      <c r="L10" s="70"/>
      <c r="N10" s="2"/>
      <c r="O10" s="2"/>
      <c r="Q10" s="3"/>
      <c r="R10" s="71"/>
      <c r="S10" s="4"/>
      <c r="T10"/>
    </row>
    <row r="11" spans="1:20" ht="18">
      <c r="A11" s="72" t="s">
        <v>27</v>
      </c>
      <c r="B11" s="48">
        <v>16</v>
      </c>
      <c r="C11" s="248" t="s">
        <v>54</v>
      </c>
      <c r="D11" s="37" t="s">
        <v>178</v>
      </c>
      <c r="E11" s="38">
        <v>177</v>
      </c>
      <c r="F11" s="39">
        <v>144</v>
      </c>
      <c r="G11" s="35">
        <f t="shared" si="0"/>
        <v>321</v>
      </c>
      <c r="H11" s="40">
        <f t="shared" si="1"/>
        <v>353</v>
      </c>
      <c r="I11" s="41">
        <f t="shared" si="2"/>
        <v>-117</v>
      </c>
      <c r="J11" s="69"/>
      <c r="L11" s="70"/>
      <c r="N11" s="2"/>
      <c r="O11" s="2"/>
      <c r="Q11" s="3"/>
      <c r="R11" s="71"/>
      <c r="S11" s="4"/>
      <c r="T11"/>
    </row>
    <row r="12" ht="63" customHeight="1">
      <c r="L12" s="76"/>
    </row>
    <row r="13" spans="1:8" ht="18">
      <c r="A13" s="7"/>
      <c r="C13" s="9" t="s">
        <v>31</v>
      </c>
      <c r="E13" s="11"/>
      <c r="F13" s="11"/>
      <c r="G13" s="11"/>
      <c r="H13" s="11"/>
    </row>
    <row r="14" spans="1:8" ht="49.5" customHeight="1" thickBot="1">
      <c r="A14" s="77" t="s">
        <v>32</v>
      </c>
      <c r="B14" s="78" t="s">
        <v>169</v>
      </c>
      <c r="C14" s="79" t="s">
        <v>4</v>
      </c>
      <c r="D14" s="77" t="s">
        <v>5</v>
      </c>
      <c r="E14" s="80" t="s">
        <v>6</v>
      </c>
      <c r="F14" s="81" t="s">
        <v>238</v>
      </c>
      <c r="G14" s="82" t="s">
        <v>10</v>
      </c>
      <c r="H14" s="83"/>
    </row>
    <row r="15" spans="1:19" ht="18">
      <c r="A15" s="84">
        <v>1</v>
      </c>
      <c r="B15" s="48">
        <v>12</v>
      </c>
      <c r="C15" s="582" t="s">
        <v>341</v>
      </c>
      <c r="D15" s="85" t="s">
        <v>174</v>
      </c>
      <c r="E15" s="86">
        <v>226</v>
      </c>
      <c r="F15" s="67">
        <f aca="true" t="shared" si="3" ref="F15:F29">B15+E15</f>
        <v>238</v>
      </c>
      <c r="G15" s="68">
        <f aca="true" t="shared" si="4" ref="G15:G29">F15-$F$20</f>
        <v>30</v>
      </c>
      <c r="I15" s="87">
        <v>1</v>
      </c>
      <c r="P15" s="88"/>
      <c r="Q15" s="89"/>
      <c r="R15" s="90"/>
      <c r="S15" s="91"/>
    </row>
    <row r="16" spans="1:19" ht="18.75" thickBot="1">
      <c r="A16" s="84">
        <v>2</v>
      </c>
      <c r="B16" s="92">
        <v>4</v>
      </c>
      <c r="C16" s="721" t="s">
        <v>26</v>
      </c>
      <c r="D16" s="37" t="s">
        <v>190</v>
      </c>
      <c r="E16" s="38">
        <v>233</v>
      </c>
      <c r="F16" s="67">
        <f t="shared" si="3"/>
        <v>237</v>
      </c>
      <c r="G16" s="41">
        <f t="shared" si="4"/>
        <v>29</v>
      </c>
      <c r="H16" s="100" t="s">
        <v>39</v>
      </c>
      <c r="I16" s="87">
        <v>2</v>
      </c>
      <c r="P16" s="88"/>
      <c r="Q16" s="89"/>
      <c r="R16" s="90"/>
      <c r="S16" s="91"/>
    </row>
    <row r="17" spans="1:19" ht="18">
      <c r="A17" s="94">
        <v>3</v>
      </c>
      <c r="B17" s="48">
        <v>26</v>
      </c>
      <c r="C17" s="437" t="s">
        <v>219</v>
      </c>
      <c r="D17" s="46" t="s">
        <v>183</v>
      </c>
      <c r="E17" s="38">
        <v>203</v>
      </c>
      <c r="F17" s="67">
        <f t="shared" si="3"/>
        <v>229</v>
      </c>
      <c r="G17" s="41">
        <f t="shared" si="4"/>
        <v>21</v>
      </c>
      <c r="I17" s="87">
        <v>3</v>
      </c>
      <c r="J17" s="32"/>
      <c r="P17" s="88"/>
      <c r="Q17" s="89"/>
      <c r="R17" s="90"/>
      <c r="S17" s="91"/>
    </row>
    <row r="18" spans="1:19" ht="18.75" thickBot="1">
      <c r="A18" s="84">
        <v>4</v>
      </c>
      <c r="B18" s="624">
        <v>20</v>
      </c>
      <c r="C18" s="721" t="s">
        <v>47</v>
      </c>
      <c r="D18" s="37" t="s">
        <v>175</v>
      </c>
      <c r="E18" s="38">
        <v>201</v>
      </c>
      <c r="F18" s="115">
        <f t="shared" si="3"/>
        <v>221</v>
      </c>
      <c r="G18" s="41">
        <f t="shared" si="4"/>
        <v>13</v>
      </c>
      <c r="I18" s="87">
        <v>4</v>
      </c>
      <c r="P18" s="88"/>
      <c r="Q18" s="89"/>
      <c r="R18" s="90"/>
      <c r="S18" s="91"/>
    </row>
    <row r="19" spans="1:19" ht="18">
      <c r="A19" s="84">
        <v>5</v>
      </c>
      <c r="B19" s="48">
        <v>12</v>
      </c>
      <c r="C19" s="437" t="s">
        <v>28</v>
      </c>
      <c r="D19" s="37" t="s">
        <v>204</v>
      </c>
      <c r="E19" s="38">
        <v>198</v>
      </c>
      <c r="F19" s="67">
        <f t="shared" si="3"/>
        <v>210</v>
      </c>
      <c r="G19" s="41">
        <f t="shared" si="4"/>
        <v>2</v>
      </c>
      <c r="H19" s="100" t="s">
        <v>39</v>
      </c>
      <c r="I19" s="87">
        <v>5</v>
      </c>
      <c r="P19" s="88"/>
      <c r="Q19" s="89"/>
      <c r="R19" s="90"/>
      <c r="S19" s="91"/>
    </row>
    <row r="20" spans="1:19" ht="18.75" thickBot="1">
      <c r="A20" s="101">
        <v>6</v>
      </c>
      <c r="B20" s="48">
        <v>10</v>
      </c>
      <c r="C20" s="297" t="s">
        <v>106</v>
      </c>
      <c r="D20" s="614" t="s">
        <v>184</v>
      </c>
      <c r="E20" s="615">
        <v>198</v>
      </c>
      <c r="F20" s="104">
        <f t="shared" si="3"/>
        <v>208</v>
      </c>
      <c r="G20" s="105">
        <f t="shared" si="4"/>
        <v>0</v>
      </c>
      <c r="H20" s="96"/>
      <c r="I20" s="87">
        <v>6</v>
      </c>
      <c r="P20" s="88"/>
      <c r="Q20" s="89"/>
      <c r="R20" s="90"/>
      <c r="S20" s="91"/>
    </row>
    <row r="21" spans="1:19" ht="18.75" thickTop="1">
      <c r="A21" s="106">
        <v>7</v>
      </c>
      <c r="B21" s="48">
        <v>13</v>
      </c>
      <c r="C21" s="649" t="s">
        <v>51</v>
      </c>
      <c r="D21" s="85" t="s">
        <v>189</v>
      </c>
      <c r="E21" s="86">
        <v>192</v>
      </c>
      <c r="F21" s="67">
        <f t="shared" si="3"/>
        <v>205</v>
      </c>
      <c r="G21" s="68">
        <f t="shared" si="4"/>
        <v>-3</v>
      </c>
      <c r="I21" s="70"/>
      <c r="N21" s="4"/>
      <c r="P21" s="88"/>
      <c r="Q21" s="89"/>
      <c r="R21" s="90"/>
      <c r="S21" s="91"/>
    </row>
    <row r="22" spans="1:19" ht="18">
      <c r="A22" s="106">
        <v>8</v>
      </c>
      <c r="B22" s="48">
        <v>8</v>
      </c>
      <c r="C22" s="297" t="s">
        <v>72</v>
      </c>
      <c r="D22" s="46" t="s">
        <v>211</v>
      </c>
      <c r="E22" s="38">
        <v>192</v>
      </c>
      <c r="F22" s="67">
        <f t="shared" si="3"/>
        <v>200</v>
      </c>
      <c r="G22" s="41">
        <f t="shared" si="4"/>
        <v>-8</v>
      </c>
      <c r="H22" s="100" t="s">
        <v>39</v>
      </c>
      <c r="I22" s="70"/>
      <c r="P22" s="88"/>
      <c r="Q22" s="89"/>
      <c r="R22" s="90"/>
      <c r="S22" s="91"/>
    </row>
    <row r="23" spans="1:19" ht="18">
      <c r="A23" s="109">
        <v>9</v>
      </c>
      <c r="B23" s="48">
        <v>16</v>
      </c>
      <c r="C23" s="297" t="s">
        <v>54</v>
      </c>
      <c r="D23" s="37" t="s">
        <v>199</v>
      </c>
      <c r="E23" s="38">
        <v>177</v>
      </c>
      <c r="F23" s="67">
        <f t="shared" si="3"/>
        <v>193</v>
      </c>
      <c r="G23" s="41">
        <f t="shared" si="4"/>
        <v>-15</v>
      </c>
      <c r="H23" s="100" t="s">
        <v>39</v>
      </c>
      <c r="I23" s="110"/>
      <c r="P23" s="88"/>
      <c r="Q23" s="89"/>
      <c r="R23" s="90"/>
      <c r="S23" s="91"/>
    </row>
    <row r="24" spans="1:19" ht="18.75" thickBot="1">
      <c r="A24" s="106">
        <v>10</v>
      </c>
      <c r="B24" s="165">
        <v>21</v>
      </c>
      <c r="C24" s="639" t="s">
        <v>45</v>
      </c>
      <c r="D24" s="37" t="s">
        <v>182</v>
      </c>
      <c r="E24" s="38">
        <v>171</v>
      </c>
      <c r="F24" s="67">
        <f t="shared" si="3"/>
        <v>192</v>
      </c>
      <c r="G24" s="41">
        <f t="shared" si="4"/>
        <v>-16</v>
      </c>
      <c r="I24" s="70"/>
      <c r="P24" s="88"/>
      <c r="Q24" s="89"/>
      <c r="R24" s="90"/>
      <c r="S24" s="91"/>
    </row>
    <row r="25" spans="1:19" ht="20.25" customHeight="1">
      <c r="A25" s="106">
        <v>11</v>
      </c>
      <c r="B25" s="48">
        <v>15</v>
      </c>
      <c r="C25" s="649" t="s">
        <v>81</v>
      </c>
      <c r="D25" s="37" t="s">
        <v>193</v>
      </c>
      <c r="E25" s="38">
        <v>168</v>
      </c>
      <c r="F25" s="67">
        <f t="shared" si="3"/>
        <v>183</v>
      </c>
      <c r="G25" s="41">
        <f t="shared" si="4"/>
        <v>-25</v>
      </c>
      <c r="I25" s="70"/>
      <c r="P25" s="88"/>
      <c r="Q25" s="113"/>
      <c r="R25" s="90"/>
      <c r="S25" s="91"/>
    </row>
    <row r="26" spans="1:19" ht="20.25" customHeight="1">
      <c r="A26" s="106">
        <v>12</v>
      </c>
      <c r="B26" s="48">
        <v>8</v>
      </c>
      <c r="C26" s="649" t="s">
        <v>70</v>
      </c>
      <c r="D26" s="37" t="s">
        <v>207</v>
      </c>
      <c r="E26" s="38">
        <v>170</v>
      </c>
      <c r="F26" s="67">
        <f t="shared" si="3"/>
        <v>178</v>
      </c>
      <c r="G26" s="41">
        <f t="shared" si="4"/>
        <v>-30</v>
      </c>
      <c r="I26" s="70"/>
      <c r="P26" s="88"/>
      <c r="Q26" s="113"/>
      <c r="R26" s="90"/>
      <c r="S26" s="91"/>
    </row>
    <row r="27" spans="1:19" ht="20.25" customHeight="1">
      <c r="A27" s="106">
        <v>13</v>
      </c>
      <c r="B27" s="48">
        <v>30</v>
      </c>
      <c r="C27" s="436" t="s">
        <v>191</v>
      </c>
      <c r="D27" s="37" t="s">
        <v>181</v>
      </c>
      <c r="E27" s="38">
        <v>136</v>
      </c>
      <c r="F27" s="67">
        <f t="shared" si="3"/>
        <v>166</v>
      </c>
      <c r="G27" s="41">
        <f t="shared" si="4"/>
        <v>-42</v>
      </c>
      <c r="I27" s="70"/>
      <c r="P27" s="88"/>
      <c r="Q27" s="113"/>
      <c r="R27" s="90"/>
      <c r="S27" s="91"/>
    </row>
    <row r="28" spans="1:19" ht="20.25" customHeight="1">
      <c r="A28" s="106">
        <v>14</v>
      </c>
      <c r="B28" s="48">
        <v>16</v>
      </c>
      <c r="C28" s="649" t="s">
        <v>17</v>
      </c>
      <c r="D28" s="37" t="s">
        <v>202</v>
      </c>
      <c r="E28" s="38">
        <v>146</v>
      </c>
      <c r="F28" s="67">
        <f t="shared" si="3"/>
        <v>162</v>
      </c>
      <c r="G28" s="41">
        <f t="shared" si="4"/>
        <v>-46</v>
      </c>
      <c r="I28" s="70"/>
      <c r="P28" s="88"/>
      <c r="Q28" s="113"/>
      <c r="R28" s="90"/>
      <c r="S28" s="91"/>
    </row>
    <row r="29" spans="1:19" ht="20.25" customHeight="1">
      <c r="A29" s="106">
        <v>15</v>
      </c>
      <c r="B29" s="48">
        <v>5</v>
      </c>
      <c r="C29" s="248" t="s">
        <v>30</v>
      </c>
      <c r="D29" s="37" t="s">
        <v>178</v>
      </c>
      <c r="E29" s="38">
        <v>140</v>
      </c>
      <c r="F29" s="67">
        <f t="shared" si="3"/>
        <v>145</v>
      </c>
      <c r="G29" s="41">
        <f t="shared" si="4"/>
        <v>-63</v>
      </c>
      <c r="H29" s="96"/>
      <c r="I29" s="70"/>
      <c r="P29" s="88"/>
      <c r="Q29" s="113"/>
      <c r="R29" s="90"/>
      <c r="S29" s="91"/>
    </row>
    <row r="30" spans="1:19" ht="130.5" customHeight="1">
      <c r="A30" s="116"/>
      <c r="B30" s="117"/>
      <c r="C30" s="118"/>
      <c r="D30" s="119"/>
      <c r="E30" s="120"/>
      <c r="F30" s="116"/>
      <c r="G30" s="96"/>
      <c r="H30" s="96"/>
      <c r="I30" s="70"/>
      <c r="P30" s="88"/>
      <c r="Q30" s="113"/>
      <c r="R30" s="90"/>
      <c r="S30" s="91"/>
    </row>
    <row r="31" spans="1:13" ht="20.25">
      <c r="A31" s="7" t="s">
        <v>56</v>
      </c>
      <c r="E31" s="121"/>
      <c r="M31" s="122">
        <f>MAX(E33:H48)</f>
        <v>269</v>
      </c>
    </row>
    <row r="32" spans="1:20" s="133" customFormat="1" ht="66" customHeight="1" thickBot="1">
      <c r="A32" s="77" t="s">
        <v>57</v>
      </c>
      <c r="B32" s="78" t="s">
        <v>169</v>
      </c>
      <c r="C32" s="79" t="s">
        <v>4</v>
      </c>
      <c r="D32" s="77" t="s">
        <v>5</v>
      </c>
      <c r="E32" s="123">
        <v>1</v>
      </c>
      <c r="F32" s="123">
        <v>2</v>
      </c>
      <c r="G32" s="123">
        <v>3</v>
      </c>
      <c r="H32" s="123">
        <v>4</v>
      </c>
      <c r="I32" s="124" t="s">
        <v>8</v>
      </c>
      <c r="J32" s="81" t="s">
        <v>186</v>
      </c>
      <c r="K32" s="125" t="s">
        <v>10</v>
      </c>
      <c r="L32" s="126" t="s">
        <v>59</v>
      </c>
      <c r="M32" s="79" t="s">
        <v>60</v>
      </c>
      <c r="N32" s="127"/>
      <c r="O32" s="128" t="s">
        <v>61</v>
      </c>
      <c r="P32" s="129" t="s">
        <v>62</v>
      </c>
      <c r="Q32" s="130" t="s">
        <v>63</v>
      </c>
      <c r="R32" s="130" t="s">
        <v>64</v>
      </c>
      <c r="S32" s="131" t="s">
        <v>65</v>
      </c>
      <c r="T32" s="132" t="s">
        <v>66</v>
      </c>
    </row>
    <row r="33" spans="1:20" s="133" customFormat="1" ht="20.25" customHeight="1">
      <c r="A33" s="134">
        <v>1</v>
      </c>
      <c r="B33" s="48">
        <v>16</v>
      </c>
      <c r="C33" s="582" t="s">
        <v>54</v>
      </c>
      <c r="D33" s="135" t="s">
        <v>207</v>
      </c>
      <c r="E33" s="136">
        <v>214</v>
      </c>
      <c r="F33" s="139">
        <v>200</v>
      </c>
      <c r="G33" s="139">
        <v>216</v>
      </c>
      <c r="H33" s="139">
        <v>198</v>
      </c>
      <c r="I33" s="140">
        <f aca="true" t="shared" si="5" ref="I33:I54">SUM(E33:H33)</f>
        <v>828</v>
      </c>
      <c r="J33" s="141">
        <f aca="true" t="shared" si="6" ref="J33:J54">COUNT(E33:H33)*B33+I33</f>
        <v>892</v>
      </c>
      <c r="K33" s="142">
        <f aca="true" t="shared" si="7" ref="K33:K54">J33-$J$42</f>
        <v>95</v>
      </c>
      <c r="L33" s="143">
        <f aca="true" t="shared" si="8" ref="L33:L54">MIN(E33:H33)</f>
        <v>198</v>
      </c>
      <c r="M33" s="144">
        <f aca="true" t="shared" si="9" ref="M33:M54">MAX(E33:H33)</f>
        <v>216</v>
      </c>
      <c r="N33" s="145"/>
      <c r="O33" s="146"/>
      <c r="P33" s="147"/>
      <c r="Q33" s="148"/>
      <c r="R33" s="66">
        <f aca="true" t="shared" si="10" ref="R33:R54">Q33+P33+B33</f>
        <v>16</v>
      </c>
      <c r="S33" s="149"/>
      <c r="T33" s="150">
        <f aca="true" t="shared" si="11" ref="T33:T54">IF(I33,AVERAGE(E33:H33),0)</f>
        <v>207</v>
      </c>
    </row>
    <row r="34" spans="1:20" s="133" customFormat="1" ht="20.25" customHeight="1" thickBot="1">
      <c r="A34" s="616">
        <v>2</v>
      </c>
      <c r="B34" s="92">
        <v>8</v>
      </c>
      <c r="C34" s="680" t="s">
        <v>72</v>
      </c>
      <c r="D34" s="618" t="s">
        <v>182</v>
      </c>
      <c r="E34" s="619">
        <v>140</v>
      </c>
      <c r="F34" s="620">
        <v>247</v>
      </c>
      <c r="G34" s="620">
        <v>269</v>
      </c>
      <c r="H34" s="620">
        <v>199</v>
      </c>
      <c r="I34" s="622">
        <f t="shared" si="5"/>
        <v>855</v>
      </c>
      <c r="J34" s="623">
        <f t="shared" si="6"/>
        <v>887</v>
      </c>
      <c r="K34" s="159">
        <f t="shared" si="7"/>
        <v>90</v>
      </c>
      <c r="L34" s="143">
        <f t="shared" si="8"/>
        <v>140</v>
      </c>
      <c r="M34" s="144">
        <f t="shared" si="9"/>
        <v>269</v>
      </c>
      <c r="N34" s="145"/>
      <c r="O34" s="146"/>
      <c r="P34" s="147"/>
      <c r="Q34" s="148"/>
      <c r="R34" s="66">
        <f t="shared" si="10"/>
        <v>8</v>
      </c>
      <c r="S34" s="149"/>
      <c r="T34" s="160">
        <f t="shared" si="11"/>
        <v>213.75</v>
      </c>
    </row>
    <row r="35" spans="1:20" s="133" customFormat="1" ht="20.25" customHeight="1">
      <c r="A35" s="161">
        <v>3</v>
      </c>
      <c r="B35" s="48">
        <v>10</v>
      </c>
      <c r="C35" s="582" t="s">
        <v>106</v>
      </c>
      <c r="D35" s="135" t="s">
        <v>190</v>
      </c>
      <c r="E35" s="136">
        <v>215</v>
      </c>
      <c r="F35" s="139">
        <v>223</v>
      </c>
      <c r="G35" s="139">
        <v>189</v>
      </c>
      <c r="H35" s="139">
        <v>209</v>
      </c>
      <c r="I35" s="140">
        <f t="shared" si="5"/>
        <v>836</v>
      </c>
      <c r="J35" s="141">
        <f t="shared" si="6"/>
        <v>876</v>
      </c>
      <c r="K35" s="159">
        <f t="shared" si="7"/>
        <v>79</v>
      </c>
      <c r="L35" s="143">
        <f t="shared" si="8"/>
        <v>189</v>
      </c>
      <c r="M35" s="144">
        <f t="shared" si="9"/>
        <v>223</v>
      </c>
      <c r="N35" s="145"/>
      <c r="O35" s="146"/>
      <c r="P35" s="147"/>
      <c r="Q35" s="148"/>
      <c r="R35" s="66">
        <f t="shared" si="10"/>
        <v>10</v>
      </c>
      <c r="S35" s="149"/>
      <c r="T35" s="160">
        <f t="shared" si="11"/>
        <v>209</v>
      </c>
    </row>
    <row r="36" spans="1:20" s="133" customFormat="1" ht="20.25" customHeight="1" thickBot="1">
      <c r="A36" s="655">
        <v>4</v>
      </c>
      <c r="B36" s="624">
        <v>12</v>
      </c>
      <c r="C36" s="680" t="s">
        <v>341</v>
      </c>
      <c r="D36" s="625" t="s">
        <v>181</v>
      </c>
      <c r="E36" s="626">
        <v>234</v>
      </c>
      <c r="F36" s="627">
        <v>193</v>
      </c>
      <c r="G36" s="627">
        <v>166</v>
      </c>
      <c r="H36" s="627">
        <v>196</v>
      </c>
      <c r="I36" s="628">
        <f t="shared" si="5"/>
        <v>789</v>
      </c>
      <c r="J36" s="629">
        <f t="shared" si="6"/>
        <v>837</v>
      </c>
      <c r="K36" s="630">
        <f t="shared" si="7"/>
        <v>40</v>
      </c>
      <c r="L36" s="631">
        <f t="shared" si="8"/>
        <v>166</v>
      </c>
      <c r="M36" s="632">
        <f t="shared" si="9"/>
        <v>234</v>
      </c>
      <c r="N36" s="633"/>
      <c r="O36" s="634"/>
      <c r="P36" s="635"/>
      <c r="Q36" s="148"/>
      <c r="R36" s="66">
        <f t="shared" si="10"/>
        <v>12</v>
      </c>
      <c r="S36" s="149"/>
      <c r="T36" s="160">
        <f t="shared" si="11"/>
        <v>197.25</v>
      </c>
    </row>
    <row r="37" spans="1:20" s="180" customFormat="1" ht="20.25" customHeight="1">
      <c r="A37" s="179">
        <v>5</v>
      </c>
      <c r="B37" s="48">
        <v>4</v>
      </c>
      <c r="C37" s="437" t="s">
        <v>26</v>
      </c>
      <c r="D37" s="135" t="s">
        <v>174</v>
      </c>
      <c r="E37" s="136">
        <v>222</v>
      </c>
      <c r="F37" s="163">
        <v>205</v>
      </c>
      <c r="G37" s="139">
        <v>195</v>
      </c>
      <c r="H37" s="139">
        <v>190</v>
      </c>
      <c r="I37" s="140">
        <f t="shared" si="5"/>
        <v>812</v>
      </c>
      <c r="J37" s="141">
        <f t="shared" si="6"/>
        <v>828</v>
      </c>
      <c r="K37" s="142">
        <f t="shared" si="7"/>
        <v>31</v>
      </c>
      <c r="L37" s="143">
        <f t="shared" si="8"/>
        <v>190</v>
      </c>
      <c r="M37" s="144">
        <f t="shared" si="9"/>
        <v>222</v>
      </c>
      <c r="N37" s="145"/>
      <c r="O37" s="163">
        <v>205</v>
      </c>
      <c r="P37" s="147"/>
      <c r="Q37" s="148"/>
      <c r="R37" s="66">
        <f t="shared" si="10"/>
        <v>4</v>
      </c>
      <c r="S37" s="149" t="s">
        <v>178</v>
      </c>
      <c r="T37" s="160">
        <f t="shared" si="11"/>
        <v>203</v>
      </c>
    </row>
    <row r="38" spans="1:20" s="180" customFormat="1" ht="20.25" customHeight="1">
      <c r="A38" s="181">
        <v>6</v>
      </c>
      <c r="B38" s="48">
        <v>5</v>
      </c>
      <c r="C38" s="248" t="s">
        <v>30</v>
      </c>
      <c r="D38" s="135" t="s">
        <v>187</v>
      </c>
      <c r="E38" s="163">
        <v>197</v>
      </c>
      <c r="F38" s="139">
        <v>216</v>
      </c>
      <c r="G38" s="139">
        <v>170</v>
      </c>
      <c r="H38" s="139">
        <v>212</v>
      </c>
      <c r="I38" s="140">
        <f t="shared" si="5"/>
        <v>795</v>
      </c>
      <c r="J38" s="141">
        <f t="shared" si="6"/>
        <v>815</v>
      </c>
      <c r="K38" s="159">
        <f t="shared" si="7"/>
        <v>18</v>
      </c>
      <c r="L38" s="143">
        <f t="shared" si="8"/>
        <v>170</v>
      </c>
      <c r="M38" s="144">
        <f t="shared" si="9"/>
        <v>216</v>
      </c>
      <c r="N38" s="145"/>
      <c r="O38" s="163">
        <v>197</v>
      </c>
      <c r="P38" s="147"/>
      <c r="Q38" s="148"/>
      <c r="R38" s="66">
        <f t="shared" si="10"/>
        <v>5</v>
      </c>
      <c r="S38" s="149" t="s">
        <v>183</v>
      </c>
      <c r="T38" s="160">
        <f t="shared" si="11"/>
        <v>198.75</v>
      </c>
    </row>
    <row r="39" spans="1:20" s="133" customFormat="1" ht="20.25" customHeight="1">
      <c r="A39" s="181">
        <v>7</v>
      </c>
      <c r="B39" s="48">
        <v>12</v>
      </c>
      <c r="C39" s="248" t="s">
        <v>28</v>
      </c>
      <c r="D39" s="135" t="s">
        <v>176</v>
      </c>
      <c r="E39" s="136">
        <v>197</v>
      </c>
      <c r="F39" s="139">
        <v>172</v>
      </c>
      <c r="G39" s="139">
        <v>226</v>
      </c>
      <c r="H39" s="139">
        <v>171</v>
      </c>
      <c r="I39" s="140">
        <f t="shared" si="5"/>
        <v>766</v>
      </c>
      <c r="J39" s="141">
        <f t="shared" si="6"/>
        <v>814</v>
      </c>
      <c r="K39" s="159">
        <f t="shared" si="7"/>
        <v>17</v>
      </c>
      <c r="L39" s="143">
        <f t="shared" si="8"/>
        <v>171</v>
      </c>
      <c r="M39" s="144">
        <f t="shared" si="9"/>
        <v>226</v>
      </c>
      <c r="N39" s="145"/>
      <c r="O39" s="146"/>
      <c r="P39" s="147"/>
      <c r="Q39" s="148"/>
      <c r="R39" s="66">
        <f t="shared" si="10"/>
        <v>12</v>
      </c>
      <c r="S39" s="149"/>
      <c r="T39" s="160">
        <f t="shared" si="11"/>
        <v>191.5</v>
      </c>
    </row>
    <row r="40" spans="1:20" s="133" customFormat="1" ht="20.25" customHeight="1">
      <c r="A40" s="181">
        <v>8</v>
      </c>
      <c r="B40" s="48">
        <v>21</v>
      </c>
      <c r="C40" s="248" t="s">
        <v>45</v>
      </c>
      <c r="D40" s="135" t="s">
        <v>178</v>
      </c>
      <c r="E40" s="136">
        <v>180</v>
      </c>
      <c r="F40" s="139">
        <v>189</v>
      </c>
      <c r="G40" s="163">
        <v>201</v>
      </c>
      <c r="H40" s="139">
        <v>159</v>
      </c>
      <c r="I40" s="140">
        <f t="shared" si="5"/>
        <v>729</v>
      </c>
      <c r="J40" s="141">
        <f t="shared" si="6"/>
        <v>813</v>
      </c>
      <c r="K40" s="159">
        <f t="shared" si="7"/>
        <v>16</v>
      </c>
      <c r="L40" s="143">
        <f t="shared" si="8"/>
        <v>159</v>
      </c>
      <c r="M40" s="144">
        <f t="shared" si="9"/>
        <v>201</v>
      </c>
      <c r="N40" s="145"/>
      <c r="O40" s="163">
        <v>201</v>
      </c>
      <c r="P40" s="147"/>
      <c r="Q40" s="148"/>
      <c r="R40" s="66">
        <f t="shared" si="10"/>
        <v>21</v>
      </c>
      <c r="S40" s="149" t="s">
        <v>176</v>
      </c>
      <c r="T40" s="160">
        <f t="shared" si="11"/>
        <v>182.25</v>
      </c>
    </row>
    <row r="41" spans="1:20" s="133" customFormat="1" ht="20.25" customHeight="1">
      <c r="A41" s="182">
        <v>9</v>
      </c>
      <c r="B41" s="48">
        <v>20</v>
      </c>
      <c r="C41" s="248" t="s">
        <v>47</v>
      </c>
      <c r="D41" s="135" t="s">
        <v>177</v>
      </c>
      <c r="E41" s="163">
        <v>170</v>
      </c>
      <c r="F41" s="139">
        <v>178</v>
      </c>
      <c r="G41" s="139">
        <v>190</v>
      </c>
      <c r="H41" s="139">
        <v>182</v>
      </c>
      <c r="I41" s="140">
        <f t="shared" si="5"/>
        <v>720</v>
      </c>
      <c r="J41" s="141">
        <f t="shared" si="6"/>
        <v>800</v>
      </c>
      <c r="K41" s="159">
        <f t="shared" si="7"/>
        <v>3</v>
      </c>
      <c r="L41" s="143">
        <f t="shared" si="8"/>
        <v>170</v>
      </c>
      <c r="M41" s="144">
        <f t="shared" si="9"/>
        <v>190</v>
      </c>
      <c r="N41" s="145"/>
      <c r="O41" s="163">
        <v>170</v>
      </c>
      <c r="P41" s="147"/>
      <c r="Q41" s="148"/>
      <c r="R41" s="66">
        <f t="shared" si="10"/>
        <v>20</v>
      </c>
      <c r="S41" s="149" t="s">
        <v>175</v>
      </c>
      <c r="T41" s="160">
        <f t="shared" si="11"/>
        <v>180</v>
      </c>
    </row>
    <row r="42" spans="1:20" s="133" customFormat="1" ht="20.25" customHeight="1" thickBot="1">
      <c r="A42" s="659">
        <v>10</v>
      </c>
      <c r="B42" s="165">
        <v>26</v>
      </c>
      <c r="C42" s="639" t="s">
        <v>219</v>
      </c>
      <c r="D42" s="166" t="s">
        <v>184</v>
      </c>
      <c r="E42" s="640">
        <v>166</v>
      </c>
      <c r="F42" s="168">
        <v>192</v>
      </c>
      <c r="G42" s="168">
        <v>186</v>
      </c>
      <c r="H42" s="169">
        <v>149</v>
      </c>
      <c r="I42" s="171">
        <f t="shared" si="5"/>
        <v>693</v>
      </c>
      <c r="J42" s="172">
        <f t="shared" si="6"/>
        <v>797</v>
      </c>
      <c r="K42" s="173">
        <f t="shared" si="7"/>
        <v>0</v>
      </c>
      <c r="L42" s="174">
        <f t="shared" si="8"/>
        <v>149</v>
      </c>
      <c r="M42" s="175">
        <f t="shared" si="9"/>
        <v>192</v>
      </c>
      <c r="N42" s="176"/>
      <c r="O42" s="169">
        <v>149</v>
      </c>
      <c r="P42" s="177"/>
      <c r="Q42" s="178"/>
      <c r="R42" s="642">
        <f t="shared" si="10"/>
        <v>26</v>
      </c>
      <c r="S42" s="643" t="s">
        <v>180</v>
      </c>
      <c r="T42" s="644">
        <f t="shared" si="11"/>
        <v>173.25</v>
      </c>
    </row>
    <row r="43" spans="1:20" s="133" customFormat="1" ht="20.25" customHeight="1">
      <c r="A43" s="205">
        <v>22</v>
      </c>
      <c r="B43" s="48">
        <v>1</v>
      </c>
      <c r="C43" s="437" t="s">
        <v>247</v>
      </c>
      <c r="D43" s="135" t="s">
        <v>179</v>
      </c>
      <c r="E43" s="136">
        <v>199</v>
      </c>
      <c r="F43" s="139">
        <v>213</v>
      </c>
      <c r="G43" s="139">
        <v>199</v>
      </c>
      <c r="H43" s="163">
        <v>176</v>
      </c>
      <c r="I43" s="140">
        <f t="shared" si="5"/>
        <v>787</v>
      </c>
      <c r="J43" s="141">
        <f t="shared" si="6"/>
        <v>791</v>
      </c>
      <c r="K43" s="142">
        <f t="shared" si="7"/>
        <v>-6</v>
      </c>
      <c r="L43" s="143">
        <f t="shared" si="8"/>
        <v>176</v>
      </c>
      <c r="M43" s="144">
        <f t="shared" si="9"/>
        <v>213</v>
      </c>
      <c r="N43" s="145"/>
      <c r="O43" s="163">
        <v>176</v>
      </c>
      <c r="P43" s="147"/>
      <c r="Q43" s="148"/>
      <c r="R43" s="66">
        <f t="shared" si="10"/>
        <v>1</v>
      </c>
      <c r="S43" s="149" t="s">
        <v>182</v>
      </c>
      <c r="T43" s="150">
        <f t="shared" si="11"/>
        <v>196.75</v>
      </c>
    </row>
    <row r="44" spans="1:20" s="133" customFormat="1" ht="20.25" customHeight="1">
      <c r="A44" s="109">
        <v>20</v>
      </c>
      <c r="B44" s="48">
        <v>9</v>
      </c>
      <c r="C44" s="248" t="s">
        <v>42</v>
      </c>
      <c r="D44" s="135" t="s">
        <v>183</v>
      </c>
      <c r="E44" s="136">
        <v>186</v>
      </c>
      <c r="F44" s="139">
        <v>181</v>
      </c>
      <c r="G44" s="139">
        <v>186</v>
      </c>
      <c r="H44" s="139">
        <v>190</v>
      </c>
      <c r="I44" s="140">
        <f t="shared" si="5"/>
        <v>743</v>
      </c>
      <c r="J44" s="141">
        <f t="shared" si="6"/>
        <v>779</v>
      </c>
      <c r="K44" s="159">
        <f t="shared" si="7"/>
        <v>-18</v>
      </c>
      <c r="L44" s="143">
        <f t="shared" si="8"/>
        <v>181</v>
      </c>
      <c r="M44" s="144">
        <f t="shared" si="9"/>
        <v>190</v>
      </c>
      <c r="N44" s="145"/>
      <c r="O44" s="163">
        <v>155</v>
      </c>
      <c r="P44" s="147"/>
      <c r="Q44" s="148"/>
      <c r="R44" s="66">
        <f t="shared" si="10"/>
        <v>9</v>
      </c>
      <c r="S44" s="149" t="s">
        <v>190</v>
      </c>
      <c r="T44" s="160">
        <f t="shared" si="11"/>
        <v>185.75</v>
      </c>
    </row>
    <row r="45" spans="1:20" s="133" customFormat="1" ht="20.25" customHeight="1">
      <c r="A45" s="109">
        <v>13</v>
      </c>
      <c r="B45" s="48">
        <v>8</v>
      </c>
      <c r="C45" s="649" t="s">
        <v>70</v>
      </c>
      <c r="D45" s="135" t="s">
        <v>204</v>
      </c>
      <c r="E45" s="136">
        <v>199</v>
      </c>
      <c r="F45" s="139">
        <v>196</v>
      </c>
      <c r="G45" s="139">
        <v>165</v>
      </c>
      <c r="H45" s="139">
        <v>169</v>
      </c>
      <c r="I45" s="140">
        <f t="shared" si="5"/>
        <v>729</v>
      </c>
      <c r="J45" s="141">
        <f t="shared" si="6"/>
        <v>761</v>
      </c>
      <c r="K45" s="159">
        <f t="shared" si="7"/>
        <v>-36</v>
      </c>
      <c r="L45" s="143">
        <f t="shared" si="8"/>
        <v>165</v>
      </c>
      <c r="M45" s="144">
        <f t="shared" si="9"/>
        <v>199</v>
      </c>
      <c r="N45" s="145"/>
      <c r="O45" s="146"/>
      <c r="P45" s="147"/>
      <c r="Q45" s="542">
        <v>177</v>
      </c>
      <c r="R45" s="66">
        <f t="shared" si="10"/>
        <v>185</v>
      </c>
      <c r="S45" s="149" t="s">
        <v>179</v>
      </c>
      <c r="T45" s="160">
        <f t="shared" si="11"/>
        <v>182.25</v>
      </c>
    </row>
    <row r="46" spans="1:20" s="133" customFormat="1" ht="20.25" customHeight="1">
      <c r="A46" s="109">
        <v>15</v>
      </c>
      <c r="B46" s="48">
        <v>30</v>
      </c>
      <c r="C46" s="436" t="s">
        <v>191</v>
      </c>
      <c r="D46" s="135" t="s">
        <v>193</v>
      </c>
      <c r="E46" s="136">
        <v>163</v>
      </c>
      <c r="F46" s="139">
        <v>166</v>
      </c>
      <c r="G46" s="139">
        <v>147</v>
      </c>
      <c r="H46" s="163">
        <v>151</v>
      </c>
      <c r="I46" s="140">
        <f t="shared" si="5"/>
        <v>627</v>
      </c>
      <c r="J46" s="141">
        <f t="shared" si="6"/>
        <v>747</v>
      </c>
      <c r="K46" s="159">
        <f t="shared" si="7"/>
        <v>-50</v>
      </c>
      <c r="L46" s="143">
        <f t="shared" si="8"/>
        <v>147</v>
      </c>
      <c r="M46" s="144">
        <f t="shared" si="9"/>
        <v>166</v>
      </c>
      <c r="N46" s="145"/>
      <c r="O46" s="163">
        <v>151</v>
      </c>
      <c r="P46" s="147"/>
      <c r="Q46" s="148"/>
      <c r="R46" s="66">
        <f t="shared" si="10"/>
        <v>30</v>
      </c>
      <c r="S46" s="149" t="s">
        <v>184</v>
      </c>
      <c r="T46" s="160">
        <f t="shared" si="11"/>
        <v>156.75</v>
      </c>
    </row>
    <row r="47" spans="1:20" s="133" customFormat="1" ht="20.25" customHeight="1">
      <c r="A47" s="109">
        <v>16</v>
      </c>
      <c r="B47" s="48">
        <v>16</v>
      </c>
      <c r="C47" s="649" t="s">
        <v>17</v>
      </c>
      <c r="D47" s="135" t="s">
        <v>175</v>
      </c>
      <c r="E47" s="136">
        <v>156</v>
      </c>
      <c r="F47" s="139">
        <v>144</v>
      </c>
      <c r="G47" s="139">
        <v>200</v>
      </c>
      <c r="H47" s="139">
        <v>159</v>
      </c>
      <c r="I47" s="140">
        <f t="shared" si="5"/>
        <v>659</v>
      </c>
      <c r="J47" s="141">
        <f t="shared" si="6"/>
        <v>723</v>
      </c>
      <c r="K47" s="159">
        <f t="shared" si="7"/>
        <v>-74</v>
      </c>
      <c r="L47" s="143">
        <f t="shared" si="8"/>
        <v>144</v>
      </c>
      <c r="M47" s="144">
        <f t="shared" si="9"/>
        <v>200</v>
      </c>
      <c r="N47" s="145"/>
      <c r="O47" s="146"/>
      <c r="P47" s="147"/>
      <c r="Q47" s="542">
        <v>168</v>
      </c>
      <c r="R47" s="66">
        <f t="shared" si="10"/>
        <v>184</v>
      </c>
      <c r="S47" s="149" t="s">
        <v>174</v>
      </c>
      <c r="T47" s="160">
        <f t="shared" si="11"/>
        <v>164.75</v>
      </c>
    </row>
    <row r="48" spans="1:20" s="206" customFormat="1" ht="20.25" customHeight="1">
      <c r="A48" s="205">
        <v>19</v>
      </c>
      <c r="B48" s="48">
        <v>20</v>
      </c>
      <c r="C48" s="248" t="s">
        <v>86</v>
      </c>
      <c r="D48" s="135" t="s">
        <v>211</v>
      </c>
      <c r="E48" s="136">
        <v>151</v>
      </c>
      <c r="F48" s="139">
        <v>176</v>
      </c>
      <c r="G48" s="139">
        <v>170</v>
      </c>
      <c r="H48" s="139">
        <v>145</v>
      </c>
      <c r="I48" s="140">
        <f t="shared" si="5"/>
        <v>642</v>
      </c>
      <c r="J48" s="141">
        <f t="shared" si="6"/>
        <v>722</v>
      </c>
      <c r="K48" s="159">
        <f t="shared" si="7"/>
        <v>-75</v>
      </c>
      <c r="L48" s="143">
        <f t="shared" si="8"/>
        <v>145</v>
      </c>
      <c r="M48" s="144">
        <f t="shared" si="9"/>
        <v>176</v>
      </c>
      <c r="N48" s="145"/>
      <c r="O48" s="146"/>
      <c r="P48" s="147"/>
      <c r="Q48" s="542">
        <v>143</v>
      </c>
      <c r="R48" s="66">
        <f t="shared" si="10"/>
        <v>163</v>
      </c>
      <c r="S48" s="149" t="s">
        <v>177</v>
      </c>
      <c r="T48" s="160">
        <f t="shared" si="11"/>
        <v>160.5</v>
      </c>
    </row>
    <row r="49" spans="1:20" s="206" customFormat="1" ht="20.25" customHeight="1">
      <c r="A49" s="205">
        <v>17</v>
      </c>
      <c r="B49" s="48">
        <v>13</v>
      </c>
      <c r="C49" s="248" t="s">
        <v>248</v>
      </c>
      <c r="D49" s="135" t="s">
        <v>199</v>
      </c>
      <c r="E49" s="136">
        <v>139</v>
      </c>
      <c r="F49" s="139">
        <v>234</v>
      </c>
      <c r="G49" s="139">
        <v>152</v>
      </c>
      <c r="H49" s="139">
        <v>142</v>
      </c>
      <c r="I49" s="140">
        <f t="shared" si="5"/>
        <v>667</v>
      </c>
      <c r="J49" s="141">
        <f t="shared" si="6"/>
        <v>719</v>
      </c>
      <c r="K49" s="159">
        <f t="shared" si="7"/>
        <v>-78</v>
      </c>
      <c r="L49" s="143">
        <f t="shared" si="8"/>
        <v>139</v>
      </c>
      <c r="M49" s="144">
        <f t="shared" si="9"/>
        <v>234</v>
      </c>
      <c r="N49" s="145"/>
      <c r="O49" s="146"/>
      <c r="P49" s="147"/>
      <c r="Q49" s="542">
        <v>137</v>
      </c>
      <c r="R49" s="66">
        <f t="shared" si="10"/>
        <v>150</v>
      </c>
      <c r="S49" s="149" t="s">
        <v>189</v>
      </c>
      <c r="T49" s="160">
        <f t="shared" si="11"/>
        <v>166.75</v>
      </c>
    </row>
    <row r="50" spans="1:20" s="206" customFormat="1" ht="20.25" customHeight="1">
      <c r="A50" s="106">
        <v>14</v>
      </c>
      <c r="B50" s="48">
        <v>15</v>
      </c>
      <c r="C50" s="248" t="s">
        <v>249</v>
      </c>
      <c r="D50" s="135" t="s">
        <v>180</v>
      </c>
      <c r="E50" s="136">
        <v>138</v>
      </c>
      <c r="F50" s="139">
        <v>149</v>
      </c>
      <c r="G50" s="139">
        <v>156</v>
      </c>
      <c r="H50" s="139">
        <v>190</v>
      </c>
      <c r="I50" s="140">
        <f t="shared" si="5"/>
        <v>633</v>
      </c>
      <c r="J50" s="141">
        <f t="shared" si="6"/>
        <v>693</v>
      </c>
      <c r="K50" s="159">
        <f t="shared" si="7"/>
        <v>-104</v>
      </c>
      <c r="L50" s="143">
        <f t="shared" si="8"/>
        <v>138</v>
      </c>
      <c r="M50" s="144">
        <f t="shared" si="9"/>
        <v>190</v>
      </c>
      <c r="N50" s="145"/>
      <c r="O50" s="146"/>
      <c r="P50" s="147"/>
      <c r="Q50" s="148"/>
      <c r="R50" s="66">
        <f t="shared" si="10"/>
        <v>15</v>
      </c>
      <c r="S50" s="149"/>
      <c r="T50" s="160">
        <f t="shared" si="11"/>
        <v>158.25</v>
      </c>
    </row>
    <row r="51" spans="1:20" s="206" customFormat="1" ht="20.25" customHeight="1">
      <c r="A51" s="205">
        <v>21</v>
      </c>
      <c r="B51" s="48">
        <v>25</v>
      </c>
      <c r="C51" s="248" t="s">
        <v>209</v>
      </c>
      <c r="D51" s="135" t="s">
        <v>185</v>
      </c>
      <c r="E51" s="136">
        <v>144</v>
      </c>
      <c r="F51" s="139">
        <v>164</v>
      </c>
      <c r="G51" s="139">
        <v>129</v>
      </c>
      <c r="H51" s="139">
        <v>152</v>
      </c>
      <c r="I51" s="140">
        <f t="shared" si="5"/>
        <v>589</v>
      </c>
      <c r="J51" s="141">
        <f t="shared" si="6"/>
        <v>689</v>
      </c>
      <c r="K51" s="159">
        <f t="shared" si="7"/>
        <v>-108</v>
      </c>
      <c r="L51" s="143">
        <f t="shared" si="8"/>
        <v>129</v>
      </c>
      <c r="M51" s="144">
        <f t="shared" si="9"/>
        <v>164</v>
      </c>
      <c r="N51" s="145"/>
      <c r="O51" s="146"/>
      <c r="P51" s="147"/>
      <c r="Q51" s="542">
        <v>130</v>
      </c>
      <c r="R51" s="66">
        <f t="shared" si="10"/>
        <v>155</v>
      </c>
      <c r="S51" s="149" t="s">
        <v>202</v>
      </c>
      <c r="T51" s="160">
        <f t="shared" si="11"/>
        <v>147.25</v>
      </c>
    </row>
    <row r="52" spans="1:20" s="206" customFormat="1" ht="20.25" customHeight="1">
      <c r="A52" s="205">
        <v>18</v>
      </c>
      <c r="B52" s="48">
        <v>13</v>
      </c>
      <c r="C52" s="649" t="s">
        <v>51</v>
      </c>
      <c r="D52" s="135" t="s">
        <v>189</v>
      </c>
      <c r="E52" s="136">
        <v>116</v>
      </c>
      <c r="F52" s="139">
        <v>202</v>
      </c>
      <c r="G52" s="139">
        <v>143</v>
      </c>
      <c r="H52" s="139">
        <v>137</v>
      </c>
      <c r="I52" s="140">
        <f t="shared" si="5"/>
        <v>598</v>
      </c>
      <c r="J52" s="141">
        <f t="shared" si="6"/>
        <v>650</v>
      </c>
      <c r="K52" s="159">
        <f t="shared" si="7"/>
        <v>-147</v>
      </c>
      <c r="L52" s="143">
        <f t="shared" si="8"/>
        <v>116</v>
      </c>
      <c r="M52" s="144">
        <f t="shared" si="9"/>
        <v>202</v>
      </c>
      <c r="N52" s="145"/>
      <c r="O52" s="146"/>
      <c r="P52" s="147"/>
      <c r="Q52" s="542">
        <v>187</v>
      </c>
      <c r="R52" s="66">
        <f t="shared" si="10"/>
        <v>200</v>
      </c>
      <c r="S52" s="149" t="s">
        <v>185</v>
      </c>
      <c r="T52" s="160">
        <f t="shared" si="11"/>
        <v>149.5</v>
      </c>
    </row>
    <row r="53" spans="1:20" s="206" customFormat="1" ht="20.25" customHeight="1">
      <c r="A53" s="205">
        <v>12</v>
      </c>
      <c r="B53" s="48">
        <v>22</v>
      </c>
      <c r="C53" s="248" t="s">
        <v>15</v>
      </c>
      <c r="D53" s="135" t="s">
        <v>202</v>
      </c>
      <c r="E53" s="136">
        <v>113</v>
      </c>
      <c r="F53" s="139">
        <v>147</v>
      </c>
      <c r="G53" s="139">
        <v>147</v>
      </c>
      <c r="H53" s="139">
        <v>134</v>
      </c>
      <c r="I53" s="140">
        <f t="shared" si="5"/>
        <v>541</v>
      </c>
      <c r="J53" s="141">
        <f t="shared" si="6"/>
        <v>629</v>
      </c>
      <c r="K53" s="159">
        <f t="shared" si="7"/>
        <v>-168</v>
      </c>
      <c r="L53" s="143">
        <f t="shared" si="8"/>
        <v>113</v>
      </c>
      <c r="M53" s="144">
        <f t="shared" si="9"/>
        <v>147</v>
      </c>
      <c r="N53" s="145"/>
      <c r="O53" s="146"/>
      <c r="P53" s="147"/>
      <c r="Q53" s="148"/>
      <c r="R53" s="66">
        <f t="shared" si="10"/>
        <v>22</v>
      </c>
      <c r="S53" s="149"/>
      <c r="T53" s="160">
        <f t="shared" si="11"/>
        <v>135.25</v>
      </c>
    </row>
    <row r="54" spans="1:20" s="206" customFormat="1" ht="20.25" customHeight="1">
      <c r="A54" s="106">
        <v>11</v>
      </c>
      <c r="B54" s="48">
        <v>15</v>
      </c>
      <c r="C54" s="649" t="s">
        <v>81</v>
      </c>
      <c r="D54" s="135" t="s">
        <v>188</v>
      </c>
      <c r="E54" s="136">
        <v>130</v>
      </c>
      <c r="F54" s="139">
        <v>129</v>
      </c>
      <c r="G54" s="139">
        <v>137</v>
      </c>
      <c r="H54" s="139">
        <v>132</v>
      </c>
      <c r="I54" s="140">
        <f t="shared" si="5"/>
        <v>528</v>
      </c>
      <c r="J54" s="141">
        <f t="shared" si="6"/>
        <v>588</v>
      </c>
      <c r="K54" s="159">
        <f t="shared" si="7"/>
        <v>-209</v>
      </c>
      <c r="L54" s="143">
        <f t="shared" si="8"/>
        <v>129</v>
      </c>
      <c r="M54" s="144">
        <f t="shared" si="9"/>
        <v>137</v>
      </c>
      <c r="N54" s="145"/>
      <c r="O54" s="146"/>
      <c r="P54" s="147"/>
      <c r="Q54" s="542">
        <v>191</v>
      </c>
      <c r="R54" s="66">
        <f t="shared" si="10"/>
        <v>206</v>
      </c>
      <c r="S54" s="149" t="s">
        <v>181</v>
      </c>
      <c r="T54" s="160">
        <f t="shared" si="11"/>
        <v>132</v>
      </c>
    </row>
  </sheetData>
  <sheetProtection password="CF7A" sheet="1" objects="1" scenarios="1" selectLockedCells="1" selectUnlockedCells="1"/>
  <mergeCells count="1">
    <mergeCell ref="A1:K1"/>
  </mergeCells>
  <printOptions horizontalCentered="1" verticalCentered="1"/>
  <pageMargins left="0.4" right="0.13" top="0.18" bottom="0.51" header="0.12" footer="0.45"/>
  <pageSetup fitToHeight="2" horizontalDpi="300" verticalDpi="300" orientation="landscape" paperSize="9" scale="63" r:id="rId2"/>
  <rowBreaks count="1" manualBreakCount="1">
    <brk id="30" max="25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4"/>
  <dimension ref="A2:Z69"/>
  <sheetViews>
    <sheetView zoomScale="75" zoomScaleNormal="75" zoomScaleSheetLayoutView="75" workbookViewId="0" topLeftCell="A1">
      <selection activeCell="C51" sqref="C51"/>
    </sheetView>
  </sheetViews>
  <sheetFormatPr defaultColWidth="9.140625" defaultRowHeight="12.75"/>
  <cols>
    <col min="1" max="1" width="5.7109375" style="1" customWidth="1"/>
    <col min="2" max="2" width="5.28125" style="74" customWidth="1"/>
    <col min="3" max="3" width="39.57421875" style="75" bestFit="1" customWidth="1"/>
    <col min="4" max="4" width="6.00390625" style="10" bestFit="1" customWidth="1"/>
    <col min="5" max="5" width="6.140625" style="1" customWidth="1"/>
    <col min="6" max="6" width="6.8515625" style="1" customWidth="1"/>
    <col min="7" max="7" width="6.421875" style="3" customWidth="1"/>
    <col min="8" max="8" width="6.57421875" style="3" customWidth="1"/>
    <col min="9" max="9" width="7.140625" style="12" bestFit="1" customWidth="1"/>
    <col min="10" max="10" width="10.28125" style="3" customWidth="1"/>
    <col min="11" max="11" width="7.00390625" style="2" customWidth="1"/>
    <col min="12" max="12" width="7.421875" style="2" customWidth="1"/>
    <col min="13" max="13" width="5.8515625" style="2" customWidth="1"/>
    <col min="14" max="14" width="1.7109375" style="3" customWidth="1"/>
    <col min="15" max="17" width="5.421875" style="4" customWidth="1"/>
    <col min="18" max="18" width="6.00390625" style="5" customWidth="1"/>
    <col min="19" max="19" width="5.421875" style="0" customWidth="1"/>
    <col min="20" max="20" width="0" style="3" hidden="1" customWidth="1"/>
    <col min="21" max="24" width="0" style="0" hidden="1" customWidth="1"/>
    <col min="25" max="25" width="6.7109375" style="6" bestFit="1" customWidth="1"/>
    <col min="26" max="26" width="6.7109375" style="2" bestFit="1" customWidth="1"/>
  </cols>
  <sheetData>
    <row r="1" ht="82.5" customHeight="1"/>
    <row r="2" spans="1:8" ht="27" customHeight="1">
      <c r="A2" s="7" t="s">
        <v>97</v>
      </c>
      <c r="C2" s="9" t="s">
        <v>98</v>
      </c>
      <c r="E2" s="11"/>
      <c r="F2" s="11"/>
      <c r="G2" s="11"/>
      <c r="H2" s="11"/>
    </row>
    <row r="3" spans="1:26" ht="55.5" thickBot="1">
      <c r="A3" s="77" t="s">
        <v>2</v>
      </c>
      <c r="B3" s="238" t="s">
        <v>99</v>
      </c>
      <c r="C3" s="239" t="s">
        <v>100</v>
      </c>
      <c r="D3" s="240" t="s">
        <v>5</v>
      </c>
      <c r="E3" s="241" t="s">
        <v>6</v>
      </c>
      <c r="F3" s="241" t="s">
        <v>7</v>
      </c>
      <c r="G3" s="242" t="s">
        <v>166</v>
      </c>
      <c r="H3" s="242" t="s">
        <v>167</v>
      </c>
      <c r="I3" s="243" t="s">
        <v>101</v>
      </c>
      <c r="J3" s="244" t="s">
        <v>102</v>
      </c>
      <c r="K3" s="21" t="s">
        <v>11</v>
      </c>
      <c r="M3" s="12"/>
      <c r="N3" s="2"/>
      <c r="O3" s="2"/>
      <c r="P3" s="2"/>
      <c r="R3" s="3"/>
      <c r="S3" s="3"/>
      <c r="T3"/>
      <c r="W3" s="3"/>
      <c r="Y3" s="4"/>
      <c r="Z3" s="5"/>
    </row>
    <row r="4" spans="1:26" ht="19.5">
      <c r="A4" s="245" t="s">
        <v>12</v>
      </c>
      <c r="B4" s="246">
        <v>10</v>
      </c>
      <c r="C4" s="247" t="s">
        <v>13</v>
      </c>
      <c r="D4" s="85">
        <v>4</v>
      </c>
      <c r="E4" s="86">
        <v>211</v>
      </c>
      <c r="F4" s="86">
        <v>178</v>
      </c>
      <c r="G4" s="66">
        <f aca="true" t="shared" si="0" ref="G4:G12">E4+B4</f>
        <v>221</v>
      </c>
      <c r="H4" s="106">
        <f aca="true" t="shared" si="1" ref="H4:H12">F4+B4</f>
        <v>188</v>
      </c>
      <c r="I4" s="67">
        <f aca="true" t="shared" si="2" ref="I4:I12">H4+G4</f>
        <v>409</v>
      </c>
      <c r="J4" s="68">
        <f aca="true" t="shared" si="3" ref="J4:J12">I4-$I$4</f>
        <v>0</v>
      </c>
      <c r="K4" s="87">
        <v>53</v>
      </c>
      <c r="M4" s="31"/>
      <c r="N4" s="2"/>
      <c r="O4" s="2"/>
      <c r="P4" s="2"/>
      <c r="R4" s="3"/>
      <c r="S4" s="3"/>
      <c r="T4"/>
      <c r="W4" s="3"/>
      <c r="Y4" s="4"/>
      <c r="Z4" s="5"/>
    </row>
    <row r="5" spans="1:26" ht="18">
      <c r="A5" s="245" t="s">
        <v>14</v>
      </c>
      <c r="B5" s="246">
        <v>7</v>
      </c>
      <c r="C5" s="248" t="s">
        <v>26</v>
      </c>
      <c r="D5" s="37">
        <v>6</v>
      </c>
      <c r="E5" s="38">
        <v>186</v>
      </c>
      <c r="F5" s="38">
        <v>182</v>
      </c>
      <c r="G5" s="39">
        <f t="shared" si="0"/>
        <v>193</v>
      </c>
      <c r="H5" s="202">
        <f t="shared" si="1"/>
        <v>189</v>
      </c>
      <c r="I5" s="40">
        <f t="shared" si="2"/>
        <v>382</v>
      </c>
      <c r="J5" s="41">
        <f t="shared" si="3"/>
        <v>-27</v>
      </c>
      <c r="K5" s="87">
        <v>39</v>
      </c>
      <c r="M5" s="31"/>
      <c r="N5" s="2"/>
      <c r="O5" s="2"/>
      <c r="P5" s="2"/>
      <c r="R5" s="3"/>
      <c r="S5" s="3"/>
      <c r="T5"/>
      <c r="W5" s="3"/>
      <c r="Y5" s="4"/>
      <c r="Z5" s="5"/>
    </row>
    <row r="6" spans="1:26" ht="18">
      <c r="A6" s="249" t="s">
        <v>16</v>
      </c>
      <c r="B6" s="48">
        <v>9</v>
      </c>
      <c r="C6" s="250" t="s">
        <v>70</v>
      </c>
      <c r="D6" s="37">
        <v>5</v>
      </c>
      <c r="E6" s="38">
        <v>185</v>
      </c>
      <c r="F6" s="38">
        <v>168</v>
      </c>
      <c r="G6" s="39">
        <f t="shared" si="0"/>
        <v>194</v>
      </c>
      <c r="H6" s="202">
        <f t="shared" si="1"/>
        <v>177</v>
      </c>
      <c r="I6" s="40">
        <f t="shared" si="2"/>
        <v>371</v>
      </c>
      <c r="J6" s="41">
        <f t="shared" si="3"/>
        <v>-38</v>
      </c>
      <c r="K6" s="87">
        <v>29</v>
      </c>
      <c r="L6" s="45"/>
      <c r="M6" s="45"/>
      <c r="N6" s="2"/>
      <c r="O6" s="2"/>
      <c r="P6" s="2"/>
      <c r="R6" s="3"/>
      <c r="S6" s="3"/>
      <c r="T6"/>
      <c r="W6" s="3"/>
      <c r="Y6" s="4"/>
      <c r="Z6" s="5"/>
    </row>
    <row r="7" spans="1:26" ht="18">
      <c r="A7" s="245" t="s">
        <v>18</v>
      </c>
      <c r="B7" s="48">
        <v>23</v>
      </c>
      <c r="C7" s="251" t="s">
        <v>86</v>
      </c>
      <c r="D7" s="46">
        <v>8</v>
      </c>
      <c r="E7" s="38">
        <v>169</v>
      </c>
      <c r="F7" s="38">
        <v>154</v>
      </c>
      <c r="G7" s="39">
        <f t="shared" si="0"/>
        <v>192</v>
      </c>
      <c r="H7" s="202">
        <f t="shared" si="1"/>
        <v>177</v>
      </c>
      <c r="I7" s="40">
        <f t="shared" si="2"/>
        <v>369</v>
      </c>
      <c r="J7" s="41">
        <f t="shared" si="3"/>
        <v>-40</v>
      </c>
      <c r="K7" s="252" t="s">
        <v>20</v>
      </c>
      <c r="M7" s="31"/>
      <c r="N7" s="2"/>
      <c r="O7" s="2"/>
      <c r="P7" s="2"/>
      <c r="R7" s="3"/>
      <c r="S7" s="3"/>
      <c r="T7"/>
      <c r="W7" s="3"/>
      <c r="Y7" s="4"/>
      <c r="Z7" s="5"/>
    </row>
    <row r="8" spans="1:26" ht="18">
      <c r="A8" s="245" t="s">
        <v>21</v>
      </c>
      <c r="B8" s="48">
        <v>8</v>
      </c>
      <c r="C8" s="251" t="s">
        <v>72</v>
      </c>
      <c r="D8" s="37">
        <v>9</v>
      </c>
      <c r="E8" s="38">
        <v>183</v>
      </c>
      <c r="F8" s="38">
        <v>166</v>
      </c>
      <c r="G8" s="39">
        <f t="shared" si="0"/>
        <v>191</v>
      </c>
      <c r="H8" s="202">
        <f t="shared" si="1"/>
        <v>174</v>
      </c>
      <c r="I8" s="40">
        <f t="shared" si="2"/>
        <v>365</v>
      </c>
      <c r="J8" s="41">
        <f t="shared" si="3"/>
        <v>-44</v>
      </c>
      <c r="K8" s="252" t="s">
        <v>23</v>
      </c>
      <c r="M8" s="31"/>
      <c r="N8" s="2"/>
      <c r="O8" s="2"/>
      <c r="P8" s="2"/>
      <c r="R8" s="3"/>
      <c r="S8" s="3"/>
      <c r="T8"/>
      <c r="W8" s="3"/>
      <c r="Y8" s="4"/>
      <c r="Z8" s="5"/>
    </row>
    <row r="9" spans="1:26" ht="18.75" thickBot="1">
      <c r="A9" s="253" t="s">
        <v>24</v>
      </c>
      <c r="B9" s="254">
        <v>14</v>
      </c>
      <c r="C9" s="255" t="s">
        <v>84</v>
      </c>
      <c r="D9" s="256">
        <v>3</v>
      </c>
      <c r="E9" s="103">
        <v>172</v>
      </c>
      <c r="F9" s="103">
        <v>157</v>
      </c>
      <c r="G9" s="257">
        <f t="shared" si="0"/>
        <v>186</v>
      </c>
      <c r="H9" s="258">
        <f t="shared" si="1"/>
        <v>171</v>
      </c>
      <c r="I9" s="104">
        <f t="shared" si="2"/>
        <v>357</v>
      </c>
      <c r="J9" s="259">
        <f t="shared" si="3"/>
        <v>-52</v>
      </c>
      <c r="K9" s="260">
        <v>-0.3</v>
      </c>
      <c r="M9" s="61"/>
      <c r="N9" s="2"/>
      <c r="O9" s="2"/>
      <c r="P9" s="2"/>
      <c r="R9" s="3"/>
      <c r="S9" s="3"/>
      <c r="T9"/>
      <c r="W9" s="3"/>
      <c r="Y9" s="4"/>
      <c r="Z9" s="5"/>
    </row>
    <row r="10" spans="1:26" ht="18.75" thickTop="1">
      <c r="A10" s="62" t="s">
        <v>25</v>
      </c>
      <c r="B10" s="246">
        <v>15</v>
      </c>
      <c r="C10" s="261" t="s">
        <v>103</v>
      </c>
      <c r="D10" s="85">
        <v>7</v>
      </c>
      <c r="E10" s="86">
        <v>173</v>
      </c>
      <c r="F10" s="262">
        <v>149</v>
      </c>
      <c r="G10" s="66">
        <f t="shared" si="0"/>
        <v>188</v>
      </c>
      <c r="H10" s="106">
        <f t="shared" si="1"/>
        <v>164</v>
      </c>
      <c r="I10" s="67">
        <f t="shared" si="2"/>
        <v>352</v>
      </c>
      <c r="J10" s="68">
        <f t="shared" si="3"/>
        <v>-57</v>
      </c>
      <c r="K10" s="69"/>
      <c r="M10" s="70"/>
      <c r="N10" s="2"/>
      <c r="O10" s="2"/>
      <c r="P10" s="2"/>
      <c r="R10" s="3"/>
      <c r="S10" s="71"/>
      <c r="T10"/>
      <c r="W10" s="3"/>
      <c r="Y10" s="4"/>
      <c r="Z10" s="5"/>
    </row>
    <row r="11" spans="1:26" ht="18">
      <c r="A11" s="72" t="s">
        <v>27</v>
      </c>
      <c r="B11" s="48">
        <v>25</v>
      </c>
      <c r="C11" s="263" t="s">
        <v>54</v>
      </c>
      <c r="D11" s="264">
        <v>10</v>
      </c>
      <c r="E11" s="233">
        <v>150</v>
      </c>
      <c r="F11" s="38">
        <v>147</v>
      </c>
      <c r="G11" s="39">
        <f t="shared" si="0"/>
        <v>175</v>
      </c>
      <c r="H11" s="202">
        <f t="shared" si="1"/>
        <v>172</v>
      </c>
      <c r="I11" s="40">
        <f t="shared" si="2"/>
        <v>347</v>
      </c>
      <c r="J11" s="41">
        <f t="shared" si="3"/>
        <v>-62</v>
      </c>
      <c r="K11" s="69"/>
      <c r="M11" s="70"/>
      <c r="N11" s="2"/>
      <c r="O11" s="2"/>
      <c r="P11" s="2"/>
      <c r="R11" s="3"/>
      <c r="S11" s="71"/>
      <c r="T11"/>
      <c r="W11" s="3"/>
      <c r="Y11" s="4"/>
      <c r="Z11" s="5"/>
    </row>
    <row r="12" spans="1:26" ht="18">
      <c r="A12" s="72" t="s">
        <v>29</v>
      </c>
      <c r="B12" s="48">
        <v>21</v>
      </c>
      <c r="C12" s="265" t="s">
        <v>77</v>
      </c>
      <c r="D12" s="37">
        <v>11</v>
      </c>
      <c r="E12" s="38">
        <v>157</v>
      </c>
      <c r="F12" s="38">
        <v>144</v>
      </c>
      <c r="G12" s="39">
        <f t="shared" si="0"/>
        <v>178</v>
      </c>
      <c r="H12" s="202">
        <f t="shared" si="1"/>
        <v>165</v>
      </c>
      <c r="I12" s="40">
        <f t="shared" si="2"/>
        <v>343</v>
      </c>
      <c r="J12" s="41">
        <f t="shared" si="3"/>
        <v>-66</v>
      </c>
      <c r="K12" s="69"/>
      <c r="M12" s="70"/>
      <c r="N12" s="2"/>
      <c r="O12" s="2"/>
      <c r="P12" s="2"/>
      <c r="R12" s="3"/>
      <c r="S12" s="71"/>
      <c r="T12"/>
      <c r="W12" s="3"/>
      <c r="Y12" s="4"/>
      <c r="Z12" s="5"/>
    </row>
    <row r="13" spans="1:26" ht="20.25">
      <c r="A13" s="266"/>
      <c r="B13" s="117"/>
      <c r="C13" s="121" t="s">
        <v>104</v>
      </c>
      <c r="D13" s="267"/>
      <c r="E13" s="268"/>
      <c r="F13" s="268"/>
      <c r="G13" s="269"/>
      <c r="H13" s="116"/>
      <c r="I13" s="116"/>
      <c r="J13" s="96"/>
      <c r="K13" s="69"/>
      <c r="M13" s="70"/>
      <c r="N13" s="2"/>
      <c r="O13" s="2"/>
      <c r="P13" s="2"/>
      <c r="R13" s="3"/>
      <c r="S13" s="71"/>
      <c r="T13"/>
      <c r="W13" s="3"/>
      <c r="Y13" s="4"/>
      <c r="Z13" s="5"/>
    </row>
    <row r="14" ht="63" customHeight="1">
      <c r="L14" s="76"/>
    </row>
    <row r="15" spans="1:8" ht="18">
      <c r="A15" s="7" t="s">
        <v>97</v>
      </c>
      <c r="C15" s="9" t="s">
        <v>105</v>
      </c>
      <c r="E15" s="11"/>
      <c r="F15" s="11"/>
      <c r="G15" s="11"/>
      <c r="H15" s="11"/>
    </row>
    <row r="16" spans="1:8" ht="49.5" customHeight="1" thickBot="1">
      <c r="A16" s="77" t="s">
        <v>32</v>
      </c>
      <c r="B16" s="270" t="s">
        <v>99</v>
      </c>
      <c r="C16" s="79" t="s">
        <v>100</v>
      </c>
      <c r="D16" s="77" t="s">
        <v>5</v>
      </c>
      <c r="E16" s="80" t="s">
        <v>6</v>
      </c>
      <c r="F16" s="81" t="s">
        <v>168</v>
      </c>
      <c r="G16" s="82" t="s">
        <v>102</v>
      </c>
      <c r="H16" s="83"/>
    </row>
    <row r="17" spans="1:19" ht="18">
      <c r="A17" s="84">
        <v>1</v>
      </c>
      <c r="B17" s="246">
        <v>10</v>
      </c>
      <c r="C17" s="271" t="s">
        <v>13</v>
      </c>
      <c r="D17" s="85" t="s">
        <v>35</v>
      </c>
      <c r="E17" s="86">
        <v>211</v>
      </c>
      <c r="F17" s="115">
        <f aca="true" t="shared" si="4" ref="F17:F31">B17+E17</f>
        <v>221</v>
      </c>
      <c r="G17" s="68">
        <f aca="true" t="shared" si="5" ref="G17:G31">F17-$F$22</f>
        <v>33</v>
      </c>
      <c r="I17" s="87">
        <v>1</v>
      </c>
      <c r="P17" s="88"/>
      <c r="Q17" s="89"/>
      <c r="R17" s="90"/>
      <c r="S17" s="91"/>
    </row>
    <row r="18" spans="1:19" ht="18">
      <c r="A18" s="84">
        <v>2</v>
      </c>
      <c r="B18" s="48">
        <v>9</v>
      </c>
      <c r="C18" s="250" t="s">
        <v>70</v>
      </c>
      <c r="D18" s="37" t="s">
        <v>44</v>
      </c>
      <c r="E18" s="38">
        <v>185</v>
      </c>
      <c r="F18" s="67">
        <f t="shared" si="4"/>
        <v>194</v>
      </c>
      <c r="G18" s="41">
        <f t="shared" si="5"/>
        <v>6</v>
      </c>
      <c r="I18" s="87">
        <v>2</v>
      </c>
      <c r="P18" s="88"/>
      <c r="Q18" s="89"/>
      <c r="R18" s="90"/>
      <c r="S18" s="91"/>
    </row>
    <row r="19" spans="1:19" ht="18">
      <c r="A19" s="94">
        <v>3</v>
      </c>
      <c r="B19" s="246">
        <v>7</v>
      </c>
      <c r="C19" s="248" t="s">
        <v>26</v>
      </c>
      <c r="D19" s="37" t="s">
        <v>34</v>
      </c>
      <c r="E19" s="38">
        <v>186</v>
      </c>
      <c r="F19" s="67">
        <f t="shared" si="4"/>
        <v>193</v>
      </c>
      <c r="G19" s="41">
        <f t="shared" si="5"/>
        <v>5</v>
      </c>
      <c r="I19" s="87">
        <v>3</v>
      </c>
      <c r="J19" s="32"/>
      <c r="P19" s="88"/>
      <c r="Q19" s="89"/>
      <c r="R19" s="90"/>
      <c r="S19" s="91"/>
    </row>
    <row r="20" spans="1:19" ht="18">
      <c r="A20" s="84">
        <v>4</v>
      </c>
      <c r="B20" s="48">
        <v>23</v>
      </c>
      <c r="C20" s="272" t="s">
        <v>86</v>
      </c>
      <c r="D20" s="46" t="s">
        <v>50</v>
      </c>
      <c r="E20" s="38">
        <v>169</v>
      </c>
      <c r="F20" s="67">
        <f t="shared" si="4"/>
        <v>192</v>
      </c>
      <c r="G20" s="41">
        <f t="shared" si="5"/>
        <v>4</v>
      </c>
      <c r="I20" s="87">
        <v>4</v>
      </c>
      <c r="P20" s="88"/>
      <c r="Q20" s="89"/>
      <c r="R20" s="90"/>
      <c r="S20" s="91"/>
    </row>
    <row r="21" spans="1:19" ht="18">
      <c r="A21" s="84">
        <v>5</v>
      </c>
      <c r="B21" s="48">
        <v>8</v>
      </c>
      <c r="C21" s="251" t="s">
        <v>72</v>
      </c>
      <c r="D21" s="37" t="s">
        <v>48</v>
      </c>
      <c r="E21" s="38">
        <v>183</v>
      </c>
      <c r="F21" s="67">
        <f t="shared" si="4"/>
        <v>191</v>
      </c>
      <c r="G21" s="41">
        <f t="shared" si="5"/>
        <v>3</v>
      </c>
      <c r="H21" s="100" t="s">
        <v>39</v>
      </c>
      <c r="I21" s="87">
        <v>5</v>
      </c>
      <c r="P21" s="88"/>
      <c r="Q21" s="89"/>
      <c r="R21" s="90"/>
      <c r="S21" s="91"/>
    </row>
    <row r="22" spans="1:19" ht="18.75" thickBot="1">
      <c r="A22" s="101">
        <v>6</v>
      </c>
      <c r="B22" s="273">
        <v>15</v>
      </c>
      <c r="C22" s="274" t="s">
        <v>103</v>
      </c>
      <c r="D22" s="102" t="s">
        <v>75</v>
      </c>
      <c r="E22" s="103">
        <v>173</v>
      </c>
      <c r="F22" s="104">
        <f t="shared" si="4"/>
        <v>188</v>
      </c>
      <c r="G22" s="259">
        <f t="shared" si="5"/>
        <v>0</v>
      </c>
      <c r="I22" s="87">
        <v>6</v>
      </c>
      <c r="P22" s="88"/>
      <c r="Q22" s="89"/>
      <c r="R22" s="90"/>
      <c r="S22" s="91"/>
    </row>
    <row r="23" spans="1:19" ht="18.75" thickTop="1">
      <c r="A23" s="106">
        <v>7</v>
      </c>
      <c r="B23" s="48">
        <v>14</v>
      </c>
      <c r="C23" s="275" t="s">
        <v>84</v>
      </c>
      <c r="D23" s="276" t="s">
        <v>37</v>
      </c>
      <c r="E23" s="86">
        <v>172</v>
      </c>
      <c r="F23" s="67">
        <f t="shared" si="4"/>
        <v>186</v>
      </c>
      <c r="G23" s="68">
        <f t="shared" si="5"/>
        <v>-2</v>
      </c>
      <c r="H23" s="100" t="s">
        <v>39</v>
      </c>
      <c r="I23" s="70"/>
      <c r="N23" s="4"/>
      <c r="P23" s="88"/>
      <c r="Q23" s="89"/>
      <c r="R23" s="90"/>
      <c r="S23" s="91"/>
    </row>
    <row r="24" spans="1:19" ht="18">
      <c r="A24" s="106">
        <v>8</v>
      </c>
      <c r="B24" s="108">
        <v>19</v>
      </c>
      <c r="C24" s="277" t="s">
        <v>17</v>
      </c>
      <c r="D24" s="37" t="s">
        <v>43</v>
      </c>
      <c r="E24" s="38">
        <v>163</v>
      </c>
      <c r="F24" s="67">
        <f t="shared" si="4"/>
        <v>182</v>
      </c>
      <c r="G24" s="41">
        <f t="shared" si="5"/>
        <v>-6</v>
      </c>
      <c r="H24" s="96"/>
      <c r="I24" s="70"/>
      <c r="P24" s="88"/>
      <c r="Q24" s="89"/>
      <c r="R24" s="90"/>
      <c r="S24" s="91"/>
    </row>
    <row r="25" spans="1:19" ht="18">
      <c r="A25" s="109">
        <v>9</v>
      </c>
      <c r="B25" s="246">
        <v>13</v>
      </c>
      <c r="C25" s="278" t="s">
        <v>30</v>
      </c>
      <c r="D25" s="37" t="s">
        <v>40</v>
      </c>
      <c r="E25" s="38">
        <v>168</v>
      </c>
      <c r="F25" s="67">
        <f t="shared" si="4"/>
        <v>181</v>
      </c>
      <c r="G25" s="41">
        <f t="shared" si="5"/>
        <v>-7</v>
      </c>
      <c r="H25" s="96"/>
      <c r="I25" s="110"/>
      <c r="P25" s="88"/>
      <c r="Q25" s="89"/>
      <c r="R25" s="90"/>
      <c r="S25" s="91"/>
    </row>
    <row r="26" spans="1:19" ht="18">
      <c r="A26" s="106">
        <v>10</v>
      </c>
      <c r="B26" s="279">
        <v>20</v>
      </c>
      <c r="C26" s="280" t="s">
        <v>45</v>
      </c>
      <c r="D26" s="37" t="s">
        <v>52</v>
      </c>
      <c r="E26" s="38">
        <v>160</v>
      </c>
      <c r="F26" s="67">
        <f t="shared" si="4"/>
        <v>180</v>
      </c>
      <c r="G26" s="41">
        <f t="shared" si="5"/>
        <v>-8</v>
      </c>
      <c r="H26" s="96"/>
      <c r="I26" s="70"/>
      <c r="P26" s="88"/>
      <c r="Q26" s="89"/>
      <c r="R26" s="90"/>
      <c r="S26" s="91"/>
    </row>
    <row r="27" spans="1:19" ht="20.25" customHeight="1">
      <c r="A27" s="106">
        <v>11</v>
      </c>
      <c r="B27" s="48">
        <v>21</v>
      </c>
      <c r="C27" s="265" t="s">
        <v>77</v>
      </c>
      <c r="D27" s="37" t="s">
        <v>36</v>
      </c>
      <c r="E27" s="38">
        <v>157</v>
      </c>
      <c r="F27" s="67">
        <f t="shared" si="4"/>
        <v>178</v>
      </c>
      <c r="G27" s="41">
        <f t="shared" si="5"/>
        <v>-10</v>
      </c>
      <c r="H27" s="100" t="s">
        <v>39</v>
      </c>
      <c r="I27" s="70"/>
      <c r="P27" s="88"/>
      <c r="Q27" s="113"/>
      <c r="R27" s="90"/>
      <c r="S27" s="91"/>
    </row>
    <row r="28" spans="1:19" ht="20.25" customHeight="1">
      <c r="A28" s="106">
        <v>12</v>
      </c>
      <c r="B28" s="108">
        <v>16</v>
      </c>
      <c r="C28" s="277" t="s">
        <v>106</v>
      </c>
      <c r="D28" s="37" t="s">
        <v>55</v>
      </c>
      <c r="E28" s="38">
        <v>160</v>
      </c>
      <c r="F28" s="67">
        <f t="shared" si="4"/>
        <v>176</v>
      </c>
      <c r="G28" s="41">
        <f t="shared" si="5"/>
        <v>-12</v>
      </c>
      <c r="I28" s="70"/>
      <c r="P28" s="88"/>
      <c r="Q28" s="113"/>
      <c r="R28" s="90"/>
      <c r="S28" s="91"/>
    </row>
    <row r="29" spans="1:19" ht="20.25" customHeight="1">
      <c r="A29" s="106">
        <v>13</v>
      </c>
      <c r="B29" s="48">
        <v>25</v>
      </c>
      <c r="C29" s="275" t="s">
        <v>54</v>
      </c>
      <c r="D29" s="264" t="s">
        <v>53</v>
      </c>
      <c r="E29" s="233">
        <v>150</v>
      </c>
      <c r="F29" s="67">
        <f t="shared" si="4"/>
        <v>175</v>
      </c>
      <c r="G29" s="41">
        <f t="shared" si="5"/>
        <v>-13</v>
      </c>
      <c r="H29" s="100" t="s">
        <v>39</v>
      </c>
      <c r="I29" s="70"/>
      <c r="P29" s="88"/>
      <c r="Q29" s="113"/>
      <c r="R29" s="90"/>
      <c r="S29" s="91"/>
    </row>
    <row r="30" spans="1:19" ht="20.25" customHeight="1">
      <c r="A30" s="106">
        <v>14</v>
      </c>
      <c r="B30" s="48">
        <v>19</v>
      </c>
      <c r="C30" s="281" t="s">
        <v>28</v>
      </c>
      <c r="D30" s="37" t="s">
        <v>41</v>
      </c>
      <c r="E30" s="38">
        <v>147</v>
      </c>
      <c r="F30" s="67">
        <f t="shared" si="4"/>
        <v>166</v>
      </c>
      <c r="G30" s="41">
        <f t="shared" si="5"/>
        <v>-22</v>
      </c>
      <c r="I30" s="70"/>
      <c r="P30" s="88"/>
      <c r="Q30" s="113"/>
      <c r="R30" s="90"/>
      <c r="S30" s="91"/>
    </row>
    <row r="31" spans="1:19" ht="20.25" customHeight="1">
      <c r="A31" s="106">
        <v>15</v>
      </c>
      <c r="B31" s="108">
        <v>20</v>
      </c>
      <c r="C31" s="282" t="s">
        <v>47</v>
      </c>
      <c r="D31" s="37" t="s">
        <v>38</v>
      </c>
      <c r="E31" s="38">
        <v>115</v>
      </c>
      <c r="F31" s="67">
        <f t="shared" si="4"/>
        <v>135</v>
      </c>
      <c r="G31" s="41">
        <f t="shared" si="5"/>
        <v>-53</v>
      </c>
      <c r="I31" s="70"/>
      <c r="P31" s="88"/>
      <c r="Q31" s="113"/>
      <c r="R31" s="90"/>
      <c r="S31" s="91"/>
    </row>
    <row r="32" spans="1:19" ht="118.5" customHeight="1">
      <c r="A32" s="116"/>
      <c r="B32" s="117"/>
      <c r="C32" s="118"/>
      <c r="D32" s="119"/>
      <c r="E32" s="120"/>
      <c r="F32" s="116"/>
      <c r="G32" s="96"/>
      <c r="H32" s="96"/>
      <c r="I32" s="70"/>
      <c r="P32" s="88"/>
      <c r="Q32" s="113"/>
      <c r="R32" s="90"/>
      <c r="S32" s="91"/>
    </row>
    <row r="33" spans="1:13" ht="20.25">
      <c r="A33" s="7" t="s">
        <v>56</v>
      </c>
      <c r="E33" s="121" t="s">
        <v>107</v>
      </c>
      <c r="M33" s="122">
        <f>MAX(E36:H50)</f>
        <v>228</v>
      </c>
    </row>
    <row r="34" spans="1:26" s="133" customFormat="1" ht="66" customHeight="1" thickBot="1">
      <c r="A34" s="77" t="s">
        <v>57</v>
      </c>
      <c r="B34" s="270" t="s">
        <v>99</v>
      </c>
      <c r="C34" s="79" t="s">
        <v>100</v>
      </c>
      <c r="D34" s="77" t="s">
        <v>5</v>
      </c>
      <c r="E34" s="123">
        <v>1</v>
      </c>
      <c r="F34" s="123">
        <v>2</v>
      </c>
      <c r="G34" s="123">
        <v>3</v>
      </c>
      <c r="H34" s="123">
        <v>4</v>
      </c>
      <c r="I34" s="283" t="s">
        <v>108</v>
      </c>
      <c r="J34" s="81" t="s">
        <v>109</v>
      </c>
      <c r="K34" s="284" t="s">
        <v>102</v>
      </c>
      <c r="L34" s="126" t="s">
        <v>59</v>
      </c>
      <c r="M34" s="79" t="s">
        <v>60</v>
      </c>
      <c r="N34" s="127"/>
      <c r="O34" s="128" t="s">
        <v>61</v>
      </c>
      <c r="P34" s="129" t="s">
        <v>62</v>
      </c>
      <c r="Q34" s="130" t="s">
        <v>63</v>
      </c>
      <c r="R34" s="130" t="s">
        <v>64</v>
      </c>
      <c r="S34" s="131" t="s">
        <v>65</v>
      </c>
      <c r="Y34" s="285" t="s">
        <v>66</v>
      </c>
      <c r="Z34" s="286" t="s">
        <v>110</v>
      </c>
    </row>
    <row r="35" spans="1:26" s="133" customFormat="1" ht="20.25" customHeight="1">
      <c r="A35" s="134">
        <v>1</v>
      </c>
      <c r="B35" s="48">
        <v>8</v>
      </c>
      <c r="C35" s="309" t="s">
        <v>72</v>
      </c>
      <c r="D35" s="288" t="s">
        <v>35</v>
      </c>
      <c r="E35" s="1191">
        <v>204</v>
      </c>
      <c r="F35" s="1193">
        <v>207</v>
      </c>
      <c r="G35" s="688">
        <v>192</v>
      </c>
      <c r="H35" s="289">
        <v>172</v>
      </c>
      <c r="I35" s="290">
        <f aca="true" t="shared" si="6" ref="I35:I59">B35*4</f>
        <v>32</v>
      </c>
      <c r="J35" s="141">
        <f aca="true" t="shared" si="7" ref="J35:J59">SUM(E35:H35)+B35*X35</f>
        <v>807</v>
      </c>
      <c r="K35" s="159">
        <f aca="true" t="shared" si="8" ref="K35:K59">J35-$J$44</f>
        <v>50</v>
      </c>
      <c r="L35" s="143">
        <f aca="true" t="shared" si="9" ref="L35:L59">MIN(E35:H35)</f>
        <v>172</v>
      </c>
      <c r="M35" s="144">
        <f aca="true" t="shared" si="10" ref="M35:M59">MAX(E35:H35)</f>
        <v>207</v>
      </c>
      <c r="N35" s="145"/>
      <c r="O35" s="1197">
        <v>207</v>
      </c>
      <c r="P35" s="308"/>
      <c r="Q35" s="293"/>
      <c r="R35" s="66">
        <f aca="true" t="shared" si="11" ref="R35:R59">Q35+P35+B35</f>
        <v>8</v>
      </c>
      <c r="S35" s="294" t="s">
        <v>40</v>
      </c>
      <c r="T35" s="295">
        <f aca="true" t="shared" si="12" ref="T35:T59">IF(E35=0,0,1)</f>
        <v>1</v>
      </c>
      <c r="U35" s="295">
        <f aca="true" t="shared" si="13" ref="U35:U59">IF(F35=0,0,1)</f>
        <v>1</v>
      </c>
      <c r="V35" s="295">
        <f aca="true" t="shared" si="14" ref="V35:V59">IF(G35=0,0,1)</f>
        <v>1</v>
      </c>
      <c r="W35" s="295">
        <f aca="true" t="shared" si="15" ref="W35:W59">IF(H35=0,0,1)</f>
        <v>1</v>
      </c>
      <c r="X35" s="133">
        <f aca="true" t="shared" si="16" ref="X35:X59">SUM(T35:W35)</f>
        <v>4</v>
      </c>
      <c r="Y35" s="150">
        <f aca="true" t="shared" si="17" ref="Y35:Y59">(J35-I35)/4</f>
        <v>193.75</v>
      </c>
      <c r="Z35" s="160">
        <f aca="true" t="shared" si="18" ref="Z35:Z59">J35/4</f>
        <v>201.75</v>
      </c>
    </row>
    <row r="36" spans="1:26" s="133" customFormat="1" ht="20.25" customHeight="1" thickBot="1">
      <c r="A36" s="296">
        <v>2</v>
      </c>
      <c r="B36" s="48">
        <v>14</v>
      </c>
      <c r="C36" s="287" t="s">
        <v>84</v>
      </c>
      <c r="D36" s="298" t="s">
        <v>87</v>
      </c>
      <c r="E36" s="1190">
        <v>228</v>
      </c>
      <c r="F36" s="300">
        <v>181</v>
      </c>
      <c r="G36" s="300">
        <v>147</v>
      </c>
      <c r="H36" s="300">
        <v>181</v>
      </c>
      <c r="I36" s="302">
        <f t="shared" si="6"/>
        <v>56</v>
      </c>
      <c r="J36" s="303">
        <f t="shared" si="7"/>
        <v>793</v>
      </c>
      <c r="K36" s="304">
        <f t="shared" si="8"/>
        <v>36</v>
      </c>
      <c r="L36" s="305">
        <f t="shared" si="9"/>
        <v>147</v>
      </c>
      <c r="M36" s="306">
        <f t="shared" si="10"/>
        <v>228</v>
      </c>
      <c r="N36" s="307"/>
      <c r="O36" s="308"/>
      <c r="P36" s="292"/>
      <c r="Q36" s="293"/>
      <c r="R36" s="66">
        <f t="shared" si="11"/>
        <v>14</v>
      </c>
      <c r="S36" s="149"/>
      <c r="T36" s="295">
        <f t="shared" si="12"/>
        <v>1</v>
      </c>
      <c r="U36" s="295">
        <f t="shared" si="13"/>
        <v>1</v>
      </c>
      <c r="V36" s="295">
        <f t="shared" si="14"/>
        <v>1</v>
      </c>
      <c r="W36" s="295">
        <f t="shared" si="15"/>
        <v>1</v>
      </c>
      <c r="X36" s="133">
        <f t="shared" si="16"/>
        <v>4</v>
      </c>
      <c r="Y36" s="150">
        <f t="shared" si="17"/>
        <v>184.25</v>
      </c>
      <c r="Z36" s="160">
        <f t="shared" si="18"/>
        <v>198.25</v>
      </c>
    </row>
    <row r="37" spans="1:26" s="133" customFormat="1" ht="20.25" customHeight="1" thickTop="1">
      <c r="A37" s="161">
        <v>3</v>
      </c>
      <c r="B37" s="48">
        <v>25</v>
      </c>
      <c r="C37" s="287" t="s">
        <v>54</v>
      </c>
      <c r="D37" s="135" t="s">
        <v>111</v>
      </c>
      <c r="E37" s="344">
        <v>157</v>
      </c>
      <c r="F37" s="136">
        <v>168</v>
      </c>
      <c r="G37" s="136">
        <v>170</v>
      </c>
      <c r="H37" s="310">
        <v>197</v>
      </c>
      <c r="I37" s="140">
        <f t="shared" si="6"/>
        <v>100</v>
      </c>
      <c r="J37" s="141">
        <f t="shared" si="7"/>
        <v>792</v>
      </c>
      <c r="K37" s="159">
        <f t="shared" si="8"/>
        <v>35</v>
      </c>
      <c r="L37" s="143">
        <f t="shared" si="9"/>
        <v>157</v>
      </c>
      <c r="M37" s="144">
        <f t="shared" si="10"/>
        <v>197</v>
      </c>
      <c r="N37" s="145"/>
      <c r="O37" s="310">
        <v>197</v>
      </c>
      <c r="P37" s="148"/>
      <c r="Q37" s="146"/>
      <c r="R37" s="66">
        <f t="shared" si="11"/>
        <v>25</v>
      </c>
      <c r="S37" s="149" t="s">
        <v>68</v>
      </c>
      <c r="T37" s="295">
        <f t="shared" si="12"/>
        <v>1</v>
      </c>
      <c r="U37" s="295">
        <f t="shared" si="13"/>
        <v>1</v>
      </c>
      <c r="V37" s="295">
        <f t="shared" si="14"/>
        <v>1</v>
      </c>
      <c r="W37" s="295">
        <f t="shared" si="15"/>
        <v>1</v>
      </c>
      <c r="X37" s="133">
        <f t="shared" si="16"/>
        <v>4</v>
      </c>
      <c r="Y37" s="160">
        <f t="shared" si="17"/>
        <v>173</v>
      </c>
      <c r="Z37" s="160">
        <f t="shared" si="18"/>
        <v>198</v>
      </c>
    </row>
    <row r="38" spans="1:26" s="133" customFormat="1" ht="20.25" customHeight="1" thickBot="1">
      <c r="A38" s="311">
        <v>4</v>
      </c>
      <c r="B38" s="312">
        <v>21</v>
      </c>
      <c r="C38" s="1187" t="s">
        <v>77</v>
      </c>
      <c r="D38" s="298" t="s">
        <v>46</v>
      </c>
      <c r="E38" s="299">
        <v>160</v>
      </c>
      <c r="F38" s="300">
        <v>186</v>
      </c>
      <c r="G38" s="301">
        <v>200</v>
      </c>
      <c r="H38" s="300">
        <v>155</v>
      </c>
      <c r="I38" s="302">
        <f t="shared" si="6"/>
        <v>84</v>
      </c>
      <c r="J38" s="303">
        <f t="shared" si="7"/>
        <v>785</v>
      </c>
      <c r="K38" s="304">
        <f t="shared" si="8"/>
        <v>28</v>
      </c>
      <c r="L38" s="305">
        <f t="shared" si="9"/>
        <v>155</v>
      </c>
      <c r="M38" s="306">
        <f t="shared" si="10"/>
        <v>200</v>
      </c>
      <c r="N38" s="314"/>
      <c r="O38" s="316"/>
      <c r="P38" s="390"/>
      <c r="Q38" s="315"/>
      <c r="R38" s="317">
        <f t="shared" si="11"/>
        <v>21</v>
      </c>
      <c r="S38" s="318"/>
      <c r="T38" s="295">
        <f t="shared" si="12"/>
        <v>1</v>
      </c>
      <c r="U38" s="295">
        <f t="shared" si="13"/>
        <v>1</v>
      </c>
      <c r="V38" s="295">
        <f t="shared" si="14"/>
        <v>1</v>
      </c>
      <c r="W38" s="295">
        <f t="shared" si="15"/>
        <v>1</v>
      </c>
      <c r="X38" s="133">
        <f t="shared" si="16"/>
        <v>4</v>
      </c>
      <c r="Y38" s="150">
        <f t="shared" si="17"/>
        <v>175.25</v>
      </c>
      <c r="Z38" s="160">
        <f t="shared" si="18"/>
        <v>196.25</v>
      </c>
    </row>
    <row r="39" spans="1:26" s="180" customFormat="1" ht="20.25" customHeight="1" thickTop="1">
      <c r="A39" s="179">
        <v>5</v>
      </c>
      <c r="B39" s="48">
        <v>9</v>
      </c>
      <c r="C39" s="275" t="s">
        <v>70</v>
      </c>
      <c r="D39" s="135" t="s">
        <v>38</v>
      </c>
      <c r="E39" s="136">
        <v>161</v>
      </c>
      <c r="F39" s="48">
        <v>192</v>
      </c>
      <c r="G39" s="136">
        <v>185</v>
      </c>
      <c r="H39" s="139">
        <v>195</v>
      </c>
      <c r="I39" s="140">
        <f t="shared" si="6"/>
        <v>36</v>
      </c>
      <c r="J39" s="141">
        <f t="shared" si="7"/>
        <v>769</v>
      </c>
      <c r="K39" s="142">
        <f t="shared" si="8"/>
        <v>12</v>
      </c>
      <c r="L39" s="143">
        <f t="shared" si="9"/>
        <v>161</v>
      </c>
      <c r="M39" s="144">
        <f t="shared" si="10"/>
        <v>195</v>
      </c>
      <c r="N39" s="145"/>
      <c r="O39" s="310">
        <v>155</v>
      </c>
      <c r="P39" s="147"/>
      <c r="Q39" s="146"/>
      <c r="R39" s="66">
        <f t="shared" si="11"/>
        <v>9</v>
      </c>
      <c r="S39" s="149" t="s">
        <v>52</v>
      </c>
      <c r="T39" s="295">
        <f t="shared" si="12"/>
        <v>1</v>
      </c>
      <c r="U39" s="295">
        <f t="shared" si="13"/>
        <v>1</v>
      </c>
      <c r="V39" s="295">
        <f t="shared" si="14"/>
        <v>1</v>
      </c>
      <c r="W39" s="295">
        <f t="shared" si="15"/>
        <v>1</v>
      </c>
      <c r="X39" s="133">
        <f t="shared" si="16"/>
        <v>4</v>
      </c>
      <c r="Y39" s="150">
        <f t="shared" si="17"/>
        <v>183.25</v>
      </c>
      <c r="Z39" s="160">
        <f t="shared" si="18"/>
        <v>192.25</v>
      </c>
    </row>
    <row r="40" spans="1:26" s="180" customFormat="1" ht="20.25" customHeight="1">
      <c r="A40" s="181">
        <v>6</v>
      </c>
      <c r="B40" s="48">
        <v>19</v>
      </c>
      <c r="C40" s="347" t="s">
        <v>28</v>
      </c>
      <c r="D40" s="321" t="s">
        <v>34</v>
      </c>
      <c r="E40" s="136">
        <v>158</v>
      </c>
      <c r="F40" s="344">
        <v>168</v>
      </c>
      <c r="G40" s="1196">
        <v>178</v>
      </c>
      <c r="H40" s="136">
        <v>183</v>
      </c>
      <c r="I40" s="323">
        <f t="shared" si="6"/>
        <v>76</v>
      </c>
      <c r="J40" s="141">
        <f t="shared" si="7"/>
        <v>763</v>
      </c>
      <c r="K40" s="159">
        <f t="shared" si="8"/>
        <v>6</v>
      </c>
      <c r="L40" s="143">
        <f t="shared" si="9"/>
        <v>158</v>
      </c>
      <c r="M40" s="144">
        <f t="shared" si="10"/>
        <v>183</v>
      </c>
      <c r="N40" s="324"/>
      <c r="O40" s="310">
        <v>178</v>
      </c>
      <c r="P40" s="147"/>
      <c r="Q40" s="348"/>
      <c r="R40" s="66">
        <f t="shared" si="11"/>
        <v>19</v>
      </c>
      <c r="S40" s="149" t="s">
        <v>34</v>
      </c>
      <c r="T40" s="295">
        <f t="shared" si="12"/>
        <v>1</v>
      </c>
      <c r="U40" s="295">
        <f t="shared" si="13"/>
        <v>1</v>
      </c>
      <c r="V40" s="295">
        <f t="shared" si="14"/>
        <v>1</v>
      </c>
      <c r="W40" s="295">
        <f t="shared" si="15"/>
        <v>1</v>
      </c>
      <c r="X40" s="133">
        <f t="shared" si="16"/>
        <v>4</v>
      </c>
      <c r="Y40" s="150">
        <f t="shared" si="17"/>
        <v>171.75</v>
      </c>
      <c r="Z40" s="160">
        <f t="shared" si="18"/>
        <v>190.75</v>
      </c>
    </row>
    <row r="41" spans="1:26" s="133" customFormat="1" ht="20.25" customHeight="1">
      <c r="A41" s="181">
        <v>7</v>
      </c>
      <c r="B41" s="246">
        <v>7</v>
      </c>
      <c r="C41" s="278" t="s">
        <v>26</v>
      </c>
      <c r="D41" s="326" t="s">
        <v>68</v>
      </c>
      <c r="E41" s="328">
        <v>196</v>
      </c>
      <c r="F41" s="420">
        <v>180</v>
      </c>
      <c r="G41" s="327">
        <v>165</v>
      </c>
      <c r="H41" s="327">
        <v>193</v>
      </c>
      <c r="I41" s="323">
        <f t="shared" si="6"/>
        <v>28</v>
      </c>
      <c r="J41" s="141">
        <f t="shared" si="7"/>
        <v>762</v>
      </c>
      <c r="K41" s="159">
        <f t="shared" si="8"/>
        <v>5</v>
      </c>
      <c r="L41" s="143">
        <f t="shared" si="9"/>
        <v>165</v>
      </c>
      <c r="M41" s="144">
        <f t="shared" si="10"/>
        <v>196</v>
      </c>
      <c r="N41" s="145"/>
      <c r="O41" s="308"/>
      <c r="P41" s="420">
        <v>180</v>
      </c>
      <c r="Q41" s="293"/>
      <c r="R41" s="66">
        <f t="shared" si="11"/>
        <v>187</v>
      </c>
      <c r="S41" s="294" t="s">
        <v>46</v>
      </c>
      <c r="T41" s="295">
        <f t="shared" si="12"/>
        <v>1</v>
      </c>
      <c r="U41" s="295">
        <f t="shared" si="13"/>
        <v>1</v>
      </c>
      <c r="V41" s="295">
        <f t="shared" si="14"/>
        <v>1</v>
      </c>
      <c r="W41" s="295">
        <f t="shared" si="15"/>
        <v>1</v>
      </c>
      <c r="X41" s="133">
        <f t="shared" si="16"/>
        <v>4</v>
      </c>
      <c r="Y41" s="150">
        <f t="shared" si="17"/>
        <v>183.5</v>
      </c>
      <c r="Z41" s="160">
        <f t="shared" si="18"/>
        <v>190.5</v>
      </c>
    </row>
    <row r="42" spans="1:26" s="133" customFormat="1" ht="20.25" customHeight="1">
      <c r="A42" s="181">
        <v>8</v>
      </c>
      <c r="B42" s="246">
        <v>13</v>
      </c>
      <c r="C42" s="278" t="s">
        <v>30</v>
      </c>
      <c r="D42" s="326" t="s">
        <v>114</v>
      </c>
      <c r="E42" s="328">
        <v>185</v>
      </c>
      <c r="F42" s="327">
        <v>167</v>
      </c>
      <c r="G42" s="327">
        <v>186</v>
      </c>
      <c r="H42" s="327">
        <v>171</v>
      </c>
      <c r="I42" s="323">
        <f t="shared" si="6"/>
        <v>52</v>
      </c>
      <c r="J42" s="141">
        <f t="shared" si="7"/>
        <v>761</v>
      </c>
      <c r="K42" s="159">
        <f t="shared" si="8"/>
        <v>4</v>
      </c>
      <c r="L42" s="143">
        <f t="shared" si="9"/>
        <v>167</v>
      </c>
      <c r="M42" s="144">
        <f t="shared" si="10"/>
        <v>186</v>
      </c>
      <c r="N42" s="324"/>
      <c r="O42" s="417">
        <v>156</v>
      </c>
      <c r="P42" s="292"/>
      <c r="Q42" s="293"/>
      <c r="R42" s="66">
        <f t="shared" si="11"/>
        <v>13</v>
      </c>
      <c r="S42" s="294" t="s">
        <v>75</v>
      </c>
      <c r="T42" s="295">
        <f t="shared" si="12"/>
        <v>1</v>
      </c>
      <c r="U42" s="295">
        <f t="shared" si="13"/>
        <v>1</v>
      </c>
      <c r="V42" s="295">
        <f t="shared" si="14"/>
        <v>1</v>
      </c>
      <c r="W42" s="295">
        <f t="shared" si="15"/>
        <v>1</v>
      </c>
      <c r="X42" s="133">
        <f t="shared" si="16"/>
        <v>4</v>
      </c>
      <c r="Y42" s="150">
        <f t="shared" si="17"/>
        <v>177.25</v>
      </c>
      <c r="Z42" s="160">
        <f t="shared" si="18"/>
        <v>190.25</v>
      </c>
    </row>
    <row r="43" spans="1:26" s="133" customFormat="1" ht="20.25" customHeight="1">
      <c r="A43" s="182">
        <v>9</v>
      </c>
      <c r="B43" s="246">
        <v>10</v>
      </c>
      <c r="C43" s="263" t="s">
        <v>13</v>
      </c>
      <c r="D43" s="135" t="s">
        <v>43</v>
      </c>
      <c r="E43" s="136">
        <v>184</v>
      </c>
      <c r="F43" s="139">
        <v>179</v>
      </c>
      <c r="G43" s="139">
        <v>178</v>
      </c>
      <c r="H43" s="320">
        <v>176</v>
      </c>
      <c r="I43" s="140">
        <f t="shared" si="6"/>
        <v>40</v>
      </c>
      <c r="J43" s="141">
        <f t="shared" si="7"/>
        <v>757</v>
      </c>
      <c r="K43" s="159">
        <f t="shared" si="8"/>
        <v>0</v>
      </c>
      <c r="L43" s="143">
        <f t="shared" si="9"/>
        <v>176</v>
      </c>
      <c r="M43" s="144">
        <f t="shared" si="10"/>
        <v>184</v>
      </c>
      <c r="N43" s="324"/>
      <c r="O43" s="146"/>
      <c r="P43" s="147"/>
      <c r="Q43" s="207">
        <v>162</v>
      </c>
      <c r="R43" s="66">
        <f t="shared" si="11"/>
        <v>172</v>
      </c>
      <c r="S43" s="149" t="s">
        <v>112</v>
      </c>
      <c r="T43" s="295">
        <f t="shared" si="12"/>
        <v>1</v>
      </c>
      <c r="U43" s="295">
        <f t="shared" si="13"/>
        <v>1</v>
      </c>
      <c r="V43" s="295">
        <f t="shared" si="14"/>
        <v>1</v>
      </c>
      <c r="W43" s="295">
        <f t="shared" si="15"/>
        <v>1</v>
      </c>
      <c r="X43" s="133">
        <f t="shared" si="16"/>
        <v>4</v>
      </c>
      <c r="Y43" s="150">
        <f t="shared" si="17"/>
        <v>179.25</v>
      </c>
      <c r="Z43" s="150">
        <f t="shared" si="18"/>
        <v>189.25</v>
      </c>
    </row>
    <row r="44" spans="1:26" s="133" customFormat="1" ht="20.25" customHeight="1" thickBot="1">
      <c r="A44" s="183">
        <v>10</v>
      </c>
      <c r="B44" s="331">
        <v>23</v>
      </c>
      <c r="C44" s="1188" t="s">
        <v>86</v>
      </c>
      <c r="D44" s="333" t="s">
        <v>112</v>
      </c>
      <c r="E44" s="1192">
        <v>148</v>
      </c>
      <c r="F44" s="397">
        <v>136</v>
      </c>
      <c r="G44" s="1194">
        <v>203</v>
      </c>
      <c r="H44" s="397">
        <v>178</v>
      </c>
      <c r="I44" s="336">
        <f t="shared" si="6"/>
        <v>92</v>
      </c>
      <c r="J44" s="141">
        <f t="shared" si="7"/>
        <v>757</v>
      </c>
      <c r="K44" s="192">
        <f t="shared" si="8"/>
        <v>0</v>
      </c>
      <c r="L44" s="337">
        <f t="shared" si="9"/>
        <v>136</v>
      </c>
      <c r="M44" s="338">
        <f t="shared" si="10"/>
        <v>203</v>
      </c>
      <c r="N44" s="339"/>
      <c r="O44" s="398"/>
      <c r="P44" s="341"/>
      <c r="Q44" s="340"/>
      <c r="R44" s="342">
        <f t="shared" si="11"/>
        <v>23</v>
      </c>
      <c r="S44" s="343"/>
      <c r="T44" s="295">
        <f t="shared" si="12"/>
        <v>1</v>
      </c>
      <c r="U44" s="295">
        <f t="shared" si="13"/>
        <v>1</v>
      </c>
      <c r="V44" s="295">
        <f t="shared" si="14"/>
        <v>1</v>
      </c>
      <c r="W44" s="295">
        <f t="shared" si="15"/>
        <v>1</v>
      </c>
      <c r="X44" s="133">
        <f t="shared" si="16"/>
        <v>4</v>
      </c>
      <c r="Y44" s="200">
        <f t="shared" si="17"/>
        <v>166.25</v>
      </c>
      <c r="Z44" s="200">
        <f t="shared" si="18"/>
        <v>189.25</v>
      </c>
    </row>
    <row r="45" spans="1:26" s="133" customFormat="1" ht="20.25" customHeight="1" thickTop="1">
      <c r="A45" s="106">
        <v>11</v>
      </c>
      <c r="B45" s="48">
        <v>13</v>
      </c>
      <c r="C45" s="282" t="s">
        <v>81</v>
      </c>
      <c r="D45" s="135" t="s">
        <v>52</v>
      </c>
      <c r="E45" s="246">
        <v>170</v>
      </c>
      <c r="F45" s="246">
        <v>187</v>
      </c>
      <c r="G45" s="310">
        <v>147</v>
      </c>
      <c r="H45" s="246">
        <v>189</v>
      </c>
      <c r="I45" s="140">
        <f t="shared" si="6"/>
        <v>52</v>
      </c>
      <c r="J45" s="141">
        <f t="shared" si="7"/>
        <v>745</v>
      </c>
      <c r="K45" s="142">
        <f t="shared" si="8"/>
        <v>-12</v>
      </c>
      <c r="L45" s="143">
        <f t="shared" si="9"/>
        <v>147</v>
      </c>
      <c r="M45" s="144">
        <f t="shared" si="10"/>
        <v>189</v>
      </c>
      <c r="N45" s="145"/>
      <c r="O45" s="310">
        <v>147</v>
      </c>
      <c r="P45" s="147"/>
      <c r="Q45" s="146"/>
      <c r="R45" s="66">
        <f t="shared" si="11"/>
        <v>13</v>
      </c>
      <c r="S45" s="149" t="s">
        <v>37</v>
      </c>
      <c r="T45" s="295">
        <f t="shared" si="12"/>
        <v>1</v>
      </c>
      <c r="U45" s="295">
        <f t="shared" si="13"/>
        <v>1</v>
      </c>
      <c r="V45" s="295">
        <f t="shared" si="14"/>
        <v>1</v>
      </c>
      <c r="W45" s="295">
        <f t="shared" si="15"/>
        <v>1</v>
      </c>
      <c r="X45" s="133">
        <f t="shared" si="16"/>
        <v>4</v>
      </c>
      <c r="Y45" s="150">
        <f t="shared" si="17"/>
        <v>173.25</v>
      </c>
      <c r="Z45" s="150">
        <f t="shared" si="18"/>
        <v>186.25</v>
      </c>
    </row>
    <row r="46" spans="1:26" s="133" customFormat="1" ht="20.25" customHeight="1">
      <c r="A46" s="109">
        <v>12</v>
      </c>
      <c r="B46" s="246">
        <v>20</v>
      </c>
      <c r="C46" s="280" t="s">
        <v>45</v>
      </c>
      <c r="D46" s="326" t="s">
        <v>85</v>
      </c>
      <c r="E46" s="328">
        <v>166</v>
      </c>
      <c r="F46" s="417">
        <v>176</v>
      </c>
      <c r="G46" s="353">
        <v>165</v>
      </c>
      <c r="H46" s="327">
        <v>153</v>
      </c>
      <c r="I46" s="323">
        <f t="shared" si="6"/>
        <v>80</v>
      </c>
      <c r="J46" s="141">
        <f t="shared" si="7"/>
        <v>740</v>
      </c>
      <c r="K46" s="159">
        <f t="shared" si="8"/>
        <v>-17</v>
      </c>
      <c r="L46" s="143">
        <f t="shared" si="9"/>
        <v>153</v>
      </c>
      <c r="M46" s="144">
        <f t="shared" si="10"/>
        <v>176</v>
      </c>
      <c r="N46" s="345"/>
      <c r="O46" s="417">
        <v>176</v>
      </c>
      <c r="P46" s="292"/>
      <c r="Q46" s="293"/>
      <c r="R46" s="66">
        <f t="shared" si="11"/>
        <v>20</v>
      </c>
      <c r="S46" s="294" t="s">
        <v>53</v>
      </c>
      <c r="T46" s="295">
        <f t="shared" si="12"/>
        <v>1</v>
      </c>
      <c r="U46" s="295">
        <f t="shared" si="13"/>
        <v>1</v>
      </c>
      <c r="V46" s="295">
        <f t="shared" si="14"/>
        <v>1</v>
      </c>
      <c r="W46" s="295">
        <f t="shared" si="15"/>
        <v>1</v>
      </c>
      <c r="X46" s="133">
        <f t="shared" si="16"/>
        <v>4</v>
      </c>
      <c r="Y46" s="150">
        <f t="shared" si="17"/>
        <v>165</v>
      </c>
      <c r="Z46" s="160">
        <f t="shared" si="18"/>
        <v>185</v>
      </c>
    </row>
    <row r="47" spans="1:26" s="133" customFormat="1" ht="20.25" customHeight="1">
      <c r="A47" s="109">
        <v>13</v>
      </c>
      <c r="B47" s="48">
        <v>24</v>
      </c>
      <c r="C47" s="1189" t="s">
        <v>117</v>
      </c>
      <c r="D47" s="326" t="s">
        <v>37</v>
      </c>
      <c r="E47" s="328">
        <v>159</v>
      </c>
      <c r="F47" s="139">
        <v>170</v>
      </c>
      <c r="G47" s="139">
        <v>174</v>
      </c>
      <c r="H47" s="327">
        <v>128</v>
      </c>
      <c r="I47" s="323">
        <f t="shared" si="6"/>
        <v>96</v>
      </c>
      <c r="J47" s="141">
        <f t="shared" si="7"/>
        <v>727</v>
      </c>
      <c r="K47" s="159">
        <f t="shared" si="8"/>
        <v>-30</v>
      </c>
      <c r="L47" s="143">
        <f t="shared" si="9"/>
        <v>128</v>
      </c>
      <c r="M47" s="144">
        <f t="shared" si="10"/>
        <v>174</v>
      </c>
      <c r="N47" s="324"/>
      <c r="O47" s="146"/>
      <c r="P47" s="147"/>
      <c r="Q47" s="148"/>
      <c r="R47" s="66">
        <f t="shared" si="11"/>
        <v>24</v>
      </c>
      <c r="S47" s="149"/>
      <c r="T47" s="295">
        <f t="shared" si="12"/>
        <v>1</v>
      </c>
      <c r="U47" s="295">
        <f t="shared" si="13"/>
        <v>1</v>
      </c>
      <c r="V47" s="295">
        <f t="shared" si="14"/>
        <v>1</v>
      </c>
      <c r="W47" s="295">
        <f t="shared" si="15"/>
        <v>1</v>
      </c>
      <c r="X47" s="133">
        <f t="shared" si="16"/>
        <v>4</v>
      </c>
      <c r="Y47" s="150">
        <f t="shared" si="17"/>
        <v>157.75</v>
      </c>
      <c r="Z47" s="160">
        <f t="shared" si="18"/>
        <v>181.75</v>
      </c>
    </row>
    <row r="48" spans="1:26" s="133" customFormat="1" ht="20.25" customHeight="1">
      <c r="A48" s="202">
        <v>14</v>
      </c>
      <c r="B48" s="48">
        <v>7</v>
      </c>
      <c r="C48" s="277" t="s">
        <v>42</v>
      </c>
      <c r="D48" s="326" t="s">
        <v>115</v>
      </c>
      <c r="E48" s="327">
        <v>180</v>
      </c>
      <c r="F48" s="327">
        <v>159</v>
      </c>
      <c r="G48" s="417">
        <v>169</v>
      </c>
      <c r="H48" s="327">
        <v>182</v>
      </c>
      <c r="I48" s="323">
        <f t="shared" si="6"/>
        <v>28</v>
      </c>
      <c r="J48" s="141">
        <f t="shared" si="7"/>
        <v>718</v>
      </c>
      <c r="K48" s="159">
        <f t="shared" si="8"/>
        <v>-39</v>
      </c>
      <c r="L48" s="350">
        <f t="shared" si="9"/>
        <v>159</v>
      </c>
      <c r="M48" s="144">
        <f t="shared" si="10"/>
        <v>182</v>
      </c>
      <c r="N48" s="351"/>
      <c r="O48" s="417">
        <v>169</v>
      </c>
      <c r="P48" s="292"/>
      <c r="Q48" s="293"/>
      <c r="R48" s="39">
        <f t="shared" si="11"/>
        <v>7</v>
      </c>
      <c r="S48" s="294" t="s">
        <v>48</v>
      </c>
      <c r="T48" s="295">
        <f t="shared" si="12"/>
        <v>1</v>
      </c>
      <c r="U48" s="295">
        <f t="shared" si="13"/>
        <v>1</v>
      </c>
      <c r="V48" s="295">
        <f t="shared" si="14"/>
        <v>1</v>
      </c>
      <c r="W48" s="295">
        <f t="shared" si="15"/>
        <v>1</v>
      </c>
      <c r="X48" s="133">
        <f t="shared" si="16"/>
        <v>4</v>
      </c>
      <c r="Y48" s="160">
        <f t="shared" si="17"/>
        <v>172.5</v>
      </c>
      <c r="Z48" s="160">
        <f t="shared" si="18"/>
        <v>179.5</v>
      </c>
    </row>
    <row r="49" spans="1:26" s="133" customFormat="1" ht="20.25" customHeight="1">
      <c r="A49" s="109">
        <v>15</v>
      </c>
      <c r="B49" s="48">
        <v>7</v>
      </c>
      <c r="C49" s="1189" t="s">
        <v>116</v>
      </c>
      <c r="D49" s="326" t="s">
        <v>41</v>
      </c>
      <c r="E49" s="328">
        <v>169</v>
      </c>
      <c r="F49" s="327">
        <v>166</v>
      </c>
      <c r="G49" s="1195">
        <v>188</v>
      </c>
      <c r="H49" s="327">
        <v>151</v>
      </c>
      <c r="I49" s="323">
        <f t="shared" si="6"/>
        <v>28</v>
      </c>
      <c r="J49" s="141">
        <f t="shared" si="7"/>
        <v>702</v>
      </c>
      <c r="K49" s="159">
        <f t="shared" si="8"/>
        <v>-55</v>
      </c>
      <c r="L49" s="350">
        <f t="shared" si="9"/>
        <v>151</v>
      </c>
      <c r="M49" s="354">
        <f t="shared" si="10"/>
        <v>188</v>
      </c>
      <c r="N49" s="351"/>
      <c r="O49" s="308"/>
      <c r="P49" s="292"/>
      <c r="Q49" s="330">
        <v>164</v>
      </c>
      <c r="R49" s="39">
        <f t="shared" si="11"/>
        <v>171</v>
      </c>
      <c r="S49" s="294" t="s">
        <v>50</v>
      </c>
      <c r="T49" s="295">
        <f t="shared" si="12"/>
        <v>1</v>
      </c>
      <c r="U49" s="295">
        <f t="shared" si="13"/>
        <v>1</v>
      </c>
      <c r="V49" s="295">
        <f t="shared" si="14"/>
        <v>1</v>
      </c>
      <c r="W49" s="295">
        <f t="shared" si="15"/>
        <v>1</v>
      </c>
      <c r="X49" s="133">
        <f t="shared" si="16"/>
        <v>4</v>
      </c>
      <c r="Y49" s="160">
        <f t="shared" si="17"/>
        <v>168.5</v>
      </c>
      <c r="Z49" s="160">
        <f t="shared" si="18"/>
        <v>175.5</v>
      </c>
    </row>
    <row r="50" spans="1:26" s="206" customFormat="1" ht="20.25" customHeight="1">
      <c r="A50" s="205">
        <v>16</v>
      </c>
      <c r="B50" s="108">
        <v>16</v>
      </c>
      <c r="C50" s="277" t="s">
        <v>106</v>
      </c>
      <c r="D50" s="135" t="s">
        <v>113</v>
      </c>
      <c r="E50" s="246">
        <v>175</v>
      </c>
      <c r="F50" s="139">
        <v>169</v>
      </c>
      <c r="G50" s="139">
        <v>148</v>
      </c>
      <c r="H50" s="139">
        <v>132</v>
      </c>
      <c r="I50" s="140">
        <f t="shared" si="6"/>
        <v>64</v>
      </c>
      <c r="J50" s="141">
        <f t="shared" si="7"/>
        <v>688</v>
      </c>
      <c r="K50" s="159">
        <f t="shared" si="8"/>
        <v>-69</v>
      </c>
      <c r="L50" s="143">
        <f t="shared" si="9"/>
        <v>132</v>
      </c>
      <c r="M50" s="144">
        <f t="shared" si="10"/>
        <v>175</v>
      </c>
      <c r="N50" s="324"/>
      <c r="O50" s="146"/>
      <c r="P50" s="147"/>
      <c r="Q50" s="207">
        <v>180</v>
      </c>
      <c r="R50" s="325">
        <f t="shared" si="11"/>
        <v>196</v>
      </c>
      <c r="S50" s="149" t="s">
        <v>38</v>
      </c>
      <c r="T50" s="295">
        <f t="shared" si="12"/>
        <v>1</v>
      </c>
      <c r="U50" s="295">
        <f t="shared" si="13"/>
        <v>1</v>
      </c>
      <c r="V50" s="295">
        <f t="shared" si="14"/>
        <v>1</v>
      </c>
      <c r="W50" s="295">
        <f t="shared" si="15"/>
        <v>1</v>
      </c>
      <c r="X50" s="133">
        <f t="shared" si="16"/>
        <v>4</v>
      </c>
      <c r="Y50" s="150">
        <f t="shared" si="17"/>
        <v>156</v>
      </c>
      <c r="Z50" s="150">
        <f t="shared" si="18"/>
        <v>172</v>
      </c>
    </row>
    <row r="51" spans="1:26" s="206" customFormat="1" ht="20.25" customHeight="1">
      <c r="A51" s="205">
        <v>17</v>
      </c>
      <c r="B51" s="48">
        <v>26</v>
      </c>
      <c r="C51" s="1189" t="s">
        <v>15</v>
      </c>
      <c r="D51" s="135" t="s">
        <v>50</v>
      </c>
      <c r="E51" s="136">
        <v>164</v>
      </c>
      <c r="F51" s="139">
        <v>150</v>
      </c>
      <c r="G51" s="139">
        <v>118</v>
      </c>
      <c r="H51" s="139">
        <v>147</v>
      </c>
      <c r="I51" s="140">
        <f t="shared" si="6"/>
        <v>104</v>
      </c>
      <c r="J51" s="141">
        <f t="shared" si="7"/>
        <v>683</v>
      </c>
      <c r="K51" s="159">
        <f t="shared" si="8"/>
        <v>-74</v>
      </c>
      <c r="L51" s="143">
        <f t="shared" si="9"/>
        <v>118</v>
      </c>
      <c r="M51" s="144">
        <f t="shared" si="10"/>
        <v>164</v>
      </c>
      <c r="N51" s="324"/>
      <c r="O51" s="146"/>
      <c r="P51" s="147"/>
      <c r="Q51" s="148"/>
      <c r="R51" s="66">
        <f t="shared" si="11"/>
        <v>26</v>
      </c>
      <c r="S51" s="149"/>
      <c r="T51" s="295">
        <f t="shared" si="12"/>
        <v>1</v>
      </c>
      <c r="U51" s="295">
        <f t="shared" si="13"/>
        <v>1</v>
      </c>
      <c r="V51" s="295">
        <f t="shared" si="14"/>
        <v>1</v>
      </c>
      <c r="W51" s="295">
        <f t="shared" si="15"/>
        <v>1</v>
      </c>
      <c r="X51" s="133">
        <f t="shared" si="16"/>
        <v>4</v>
      </c>
      <c r="Y51" s="150">
        <f t="shared" si="17"/>
        <v>144.75</v>
      </c>
      <c r="Z51" s="150">
        <f t="shared" si="18"/>
        <v>170.75</v>
      </c>
    </row>
    <row r="52" spans="1:26" s="206" customFormat="1" ht="20.25" customHeight="1">
      <c r="A52" s="205">
        <v>18</v>
      </c>
      <c r="B52" s="108">
        <v>20</v>
      </c>
      <c r="C52" s="282" t="s">
        <v>47</v>
      </c>
      <c r="D52" s="135" t="s">
        <v>53</v>
      </c>
      <c r="E52" s="246">
        <v>142</v>
      </c>
      <c r="F52" s="320">
        <v>150</v>
      </c>
      <c r="G52" s="139">
        <v>133</v>
      </c>
      <c r="H52" s="320">
        <v>172</v>
      </c>
      <c r="I52" s="140">
        <f t="shared" si="6"/>
        <v>80</v>
      </c>
      <c r="J52" s="141">
        <f t="shared" si="7"/>
        <v>677</v>
      </c>
      <c r="K52" s="159">
        <f t="shared" si="8"/>
        <v>-80</v>
      </c>
      <c r="L52" s="143">
        <f t="shared" si="9"/>
        <v>133</v>
      </c>
      <c r="M52" s="144">
        <f t="shared" si="10"/>
        <v>172</v>
      </c>
      <c r="N52" s="324"/>
      <c r="O52" s="146"/>
      <c r="P52" s="147"/>
      <c r="Q52" s="207">
        <v>175</v>
      </c>
      <c r="R52" s="325">
        <f t="shared" si="11"/>
        <v>195</v>
      </c>
      <c r="S52" s="149" t="s">
        <v>35</v>
      </c>
      <c r="T52" s="295">
        <f t="shared" si="12"/>
        <v>1</v>
      </c>
      <c r="U52" s="295">
        <f t="shared" si="13"/>
        <v>1</v>
      </c>
      <c r="V52" s="295">
        <f t="shared" si="14"/>
        <v>1</v>
      </c>
      <c r="W52" s="295">
        <f t="shared" si="15"/>
        <v>1</v>
      </c>
      <c r="X52" s="133">
        <f t="shared" si="16"/>
        <v>4</v>
      </c>
      <c r="Y52" s="150">
        <f t="shared" si="17"/>
        <v>149.25</v>
      </c>
      <c r="Z52" s="150">
        <f t="shared" si="18"/>
        <v>169.25</v>
      </c>
    </row>
    <row r="53" spans="1:26" s="206" customFormat="1" ht="20.25" customHeight="1">
      <c r="A53" s="205">
        <v>19</v>
      </c>
      <c r="B53" s="108">
        <v>19</v>
      </c>
      <c r="C53" s="282" t="s">
        <v>17</v>
      </c>
      <c r="D53" s="135" t="s">
        <v>55</v>
      </c>
      <c r="E53" s="139">
        <v>173</v>
      </c>
      <c r="F53" s="320">
        <v>127</v>
      </c>
      <c r="G53" s="139">
        <v>139</v>
      </c>
      <c r="H53" s="320">
        <v>159</v>
      </c>
      <c r="I53" s="140">
        <f t="shared" si="6"/>
        <v>76</v>
      </c>
      <c r="J53" s="141">
        <f t="shared" si="7"/>
        <v>674</v>
      </c>
      <c r="K53" s="159">
        <f t="shared" si="8"/>
        <v>-83</v>
      </c>
      <c r="L53" s="143">
        <f t="shared" si="9"/>
        <v>127</v>
      </c>
      <c r="M53" s="144">
        <f t="shared" si="10"/>
        <v>173</v>
      </c>
      <c r="N53" s="324"/>
      <c r="O53" s="146"/>
      <c r="P53" s="147"/>
      <c r="Q53" s="207">
        <v>166</v>
      </c>
      <c r="R53" s="325">
        <f t="shared" si="11"/>
        <v>185</v>
      </c>
      <c r="S53" s="149" t="s">
        <v>55</v>
      </c>
      <c r="T53" s="295">
        <f t="shared" si="12"/>
        <v>1</v>
      </c>
      <c r="U53" s="295">
        <f t="shared" si="13"/>
        <v>1</v>
      </c>
      <c r="V53" s="295">
        <f t="shared" si="14"/>
        <v>1</v>
      </c>
      <c r="W53" s="295">
        <f t="shared" si="15"/>
        <v>1</v>
      </c>
      <c r="X53" s="133">
        <f t="shared" si="16"/>
        <v>4</v>
      </c>
      <c r="Y53" s="150">
        <f t="shared" si="17"/>
        <v>149.5</v>
      </c>
      <c r="Z53" s="150">
        <f t="shared" si="18"/>
        <v>168.5</v>
      </c>
    </row>
    <row r="54" spans="1:26" s="206" customFormat="1" ht="20.25" customHeight="1">
      <c r="A54" s="205">
        <v>20</v>
      </c>
      <c r="B54" s="48">
        <v>4</v>
      </c>
      <c r="C54" s="282" t="s">
        <v>22</v>
      </c>
      <c r="D54" s="135" t="s">
        <v>48</v>
      </c>
      <c r="E54" s="139">
        <v>148</v>
      </c>
      <c r="F54" s="139">
        <v>199</v>
      </c>
      <c r="G54" s="344">
        <v>137</v>
      </c>
      <c r="H54" s="139">
        <v>172</v>
      </c>
      <c r="I54" s="140">
        <f t="shared" si="6"/>
        <v>16</v>
      </c>
      <c r="J54" s="141">
        <f t="shared" si="7"/>
        <v>672</v>
      </c>
      <c r="K54" s="159">
        <f t="shared" si="8"/>
        <v>-85</v>
      </c>
      <c r="L54" s="143">
        <f t="shared" si="9"/>
        <v>137</v>
      </c>
      <c r="M54" s="144">
        <f t="shared" si="10"/>
        <v>199</v>
      </c>
      <c r="N54" s="324"/>
      <c r="O54" s="148"/>
      <c r="P54" s="147"/>
      <c r="Q54" s="355"/>
      <c r="R54" s="66">
        <f t="shared" si="11"/>
        <v>4</v>
      </c>
      <c r="S54" s="149"/>
      <c r="T54" s="295">
        <f t="shared" si="12"/>
        <v>1</v>
      </c>
      <c r="U54" s="295">
        <f t="shared" si="13"/>
        <v>1</v>
      </c>
      <c r="V54" s="295">
        <f t="shared" si="14"/>
        <v>1</v>
      </c>
      <c r="W54" s="295">
        <f t="shared" si="15"/>
        <v>1</v>
      </c>
      <c r="X54" s="133">
        <f t="shared" si="16"/>
        <v>4</v>
      </c>
      <c r="Y54" s="150">
        <f t="shared" si="17"/>
        <v>164</v>
      </c>
      <c r="Z54" s="150">
        <f t="shared" si="18"/>
        <v>168</v>
      </c>
    </row>
    <row r="55" spans="1:26" s="206" customFormat="1" ht="20.25" customHeight="1">
      <c r="A55" s="205">
        <v>21</v>
      </c>
      <c r="B55" s="346">
        <v>15</v>
      </c>
      <c r="C55" s="261" t="s">
        <v>103</v>
      </c>
      <c r="D55" s="135" t="s">
        <v>36</v>
      </c>
      <c r="E55" s="136">
        <v>143</v>
      </c>
      <c r="F55" s="139">
        <v>159</v>
      </c>
      <c r="G55" s="139">
        <v>154</v>
      </c>
      <c r="H55" s="139">
        <v>153</v>
      </c>
      <c r="I55" s="140">
        <f t="shared" si="6"/>
        <v>60</v>
      </c>
      <c r="J55" s="141">
        <f t="shared" si="7"/>
        <v>669</v>
      </c>
      <c r="K55" s="159">
        <f t="shared" si="8"/>
        <v>-88</v>
      </c>
      <c r="L55" s="143">
        <f t="shared" si="9"/>
        <v>143</v>
      </c>
      <c r="M55" s="144">
        <f t="shared" si="10"/>
        <v>159</v>
      </c>
      <c r="N55" s="324"/>
      <c r="O55" s="146"/>
      <c r="P55" s="147"/>
      <c r="Q55" s="207">
        <v>187</v>
      </c>
      <c r="R55" s="325">
        <f t="shared" si="11"/>
        <v>202</v>
      </c>
      <c r="S55" s="149" t="s">
        <v>114</v>
      </c>
      <c r="T55" s="295">
        <f t="shared" si="12"/>
        <v>1</v>
      </c>
      <c r="U55" s="295">
        <f t="shared" si="13"/>
        <v>1</v>
      </c>
      <c r="V55" s="295">
        <f t="shared" si="14"/>
        <v>1</v>
      </c>
      <c r="W55" s="295">
        <f t="shared" si="15"/>
        <v>1</v>
      </c>
      <c r="X55" s="133">
        <f t="shared" si="16"/>
        <v>4</v>
      </c>
      <c r="Y55" s="150">
        <f t="shared" si="17"/>
        <v>152.25</v>
      </c>
      <c r="Z55" s="150">
        <f t="shared" si="18"/>
        <v>167.25</v>
      </c>
    </row>
    <row r="56" spans="1:26" s="206" customFormat="1" ht="20.25" customHeight="1">
      <c r="A56" s="205">
        <v>22</v>
      </c>
      <c r="B56" s="48">
        <v>21</v>
      </c>
      <c r="C56" s="282" t="s">
        <v>49</v>
      </c>
      <c r="D56" s="135" t="s">
        <v>75</v>
      </c>
      <c r="E56" s="48">
        <v>142</v>
      </c>
      <c r="F56" s="139">
        <v>150</v>
      </c>
      <c r="G56" s="136">
        <v>132</v>
      </c>
      <c r="H56" s="136">
        <v>139</v>
      </c>
      <c r="I56" s="140">
        <f t="shared" si="6"/>
        <v>84</v>
      </c>
      <c r="J56" s="141">
        <f t="shared" si="7"/>
        <v>647</v>
      </c>
      <c r="K56" s="159">
        <f t="shared" si="8"/>
        <v>-110</v>
      </c>
      <c r="L56" s="143">
        <f t="shared" si="9"/>
        <v>132</v>
      </c>
      <c r="M56" s="144">
        <f t="shared" si="10"/>
        <v>150</v>
      </c>
      <c r="N56" s="324"/>
      <c r="O56" s="148"/>
      <c r="P56" s="147"/>
      <c r="Q56" s="418">
        <v>145</v>
      </c>
      <c r="R56" s="66">
        <f t="shared" si="11"/>
        <v>166</v>
      </c>
      <c r="S56" s="149" t="s">
        <v>36</v>
      </c>
      <c r="T56" s="295">
        <f t="shared" si="12"/>
        <v>1</v>
      </c>
      <c r="U56" s="295">
        <f t="shared" si="13"/>
        <v>1</v>
      </c>
      <c r="V56" s="295">
        <f t="shared" si="14"/>
        <v>1</v>
      </c>
      <c r="W56" s="295">
        <f t="shared" si="15"/>
        <v>1</v>
      </c>
      <c r="X56" s="133">
        <f t="shared" si="16"/>
        <v>4</v>
      </c>
      <c r="Y56" s="150">
        <f t="shared" si="17"/>
        <v>140.75</v>
      </c>
      <c r="Z56" s="150">
        <f t="shared" si="18"/>
        <v>161.75</v>
      </c>
    </row>
    <row r="57" spans="1:26" s="206" customFormat="1" ht="20.25" customHeight="1">
      <c r="A57" s="205">
        <v>23</v>
      </c>
      <c r="B57" s="48">
        <v>13</v>
      </c>
      <c r="C57" s="282" t="s">
        <v>341</v>
      </c>
      <c r="D57" s="135" t="s">
        <v>40</v>
      </c>
      <c r="E57" s="136">
        <v>132</v>
      </c>
      <c r="F57" s="136">
        <v>168</v>
      </c>
      <c r="G57" s="139">
        <v>144</v>
      </c>
      <c r="H57" s="344">
        <v>141</v>
      </c>
      <c r="I57" s="140">
        <f t="shared" si="6"/>
        <v>52</v>
      </c>
      <c r="J57" s="141">
        <f t="shared" si="7"/>
        <v>637</v>
      </c>
      <c r="K57" s="159">
        <f t="shared" si="8"/>
        <v>-120</v>
      </c>
      <c r="L57" s="143">
        <f t="shared" si="9"/>
        <v>132</v>
      </c>
      <c r="M57" s="144">
        <f t="shared" si="10"/>
        <v>168</v>
      </c>
      <c r="N57" s="324"/>
      <c r="O57" s="148"/>
      <c r="P57" s="146"/>
      <c r="Q57" s="207">
        <v>166</v>
      </c>
      <c r="R57" s="66">
        <f t="shared" si="11"/>
        <v>179</v>
      </c>
      <c r="S57" s="149" t="s">
        <v>44</v>
      </c>
      <c r="T57" s="295">
        <f t="shared" si="12"/>
        <v>1</v>
      </c>
      <c r="U57" s="295">
        <f t="shared" si="13"/>
        <v>1</v>
      </c>
      <c r="V57" s="295">
        <f t="shared" si="14"/>
        <v>1</v>
      </c>
      <c r="W57" s="295">
        <f t="shared" si="15"/>
        <v>1</v>
      </c>
      <c r="X57" s="133">
        <f t="shared" si="16"/>
        <v>4</v>
      </c>
      <c r="Y57" s="150">
        <f t="shared" si="17"/>
        <v>146.25</v>
      </c>
      <c r="Z57" s="150">
        <f t="shared" si="18"/>
        <v>159.25</v>
      </c>
    </row>
    <row r="58" spans="1:26" s="206" customFormat="1" ht="20.25" customHeight="1">
      <c r="A58" s="205">
        <v>24</v>
      </c>
      <c r="B58" s="48">
        <v>11</v>
      </c>
      <c r="C58" s="319" t="s">
        <v>79</v>
      </c>
      <c r="D58" s="135" t="s">
        <v>67</v>
      </c>
      <c r="E58" s="139">
        <v>170</v>
      </c>
      <c r="F58" s="139">
        <v>169</v>
      </c>
      <c r="G58" s="139">
        <v>134</v>
      </c>
      <c r="H58" s="139">
        <v>110</v>
      </c>
      <c r="I58" s="140">
        <f t="shared" si="6"/>
        <v>44</v>
      </c>
      <c r="J58" s="141">
        <f t="shared" si="7"/>
        <v>627</v>
      </c>
      <c r="K58" s="159">
        <f t="shared" si="8"/>
        <v>-130</v>
      </c>
      <c r="L58" s="143">
        <f t="shared" si="9"/>
        <v>110</v>
      </c>
      <c r="M58" s="144">
        <f t="shared" si="10"/>
        <v>170</v>
      </c>
      <c r="N58" s="324"/>
      <c r="O58" s="348"/>
      <c r="P58" s="147"/>
      <c r="Q58" s="1198">
        <v>164</v>
      </c>
      <c r="R58" s="66">
        <f t="shared" si="11"/>
        <v>175</v>
      </c>
      <c r="S58" s="149" t="s">
        <v>43</v>
      </c>
      <c r="T58" s="295">
        <f t="shared" si="12"/>
        <v>1</v>
      </c>
      <c r="U58" s="295">
        <f t="shared" si="13"/>
        <v>1</v>
      </c>
      <c r="V58" s="295">
        <f t="shared" si="14"/>
        <v>1</v>
      </c>
      <c r="W58" s="295">
        <f t="shared" si="15"/>
        <v>1</v>
      </c>
      <c r="X58" s="133">
        <f t="shared" si="16"/>
        <v>4</v>
      </c>
      <c r="Y58" s="150">
        <f t="shared" si="17"/>
        <v>145.75</v>
      </c>
      <c r="Z58" s="150">
        <f t="shared" si="18"/>
        <v>156.75</v>
      </c>
    </row>
    <row r="59" spans="1:26" s="206" customFormat="1" ht="20.25" customHeight="1">
      <c r="A59" s="205">
        <v>25</v>
      </c>
      <c r="B59" s="48">
        <v>14</v>
      </c>
      <c r="C59" s="282" t="s">
        <v>342</v>
      </c>
      <c r="D59" s="135" t="s">
        <v>44</v>
      </c>
      <c r="E59" s="136">
        <v>156</v>
      </c>
      <c r="F59" s="136">
        <v>118</v>
      </c>
      <c r="G59" s="246">
        <v>154</v>
      </c>
      <c r="H59" s="136">
        <v>98</v>
      </c>
      <c r="I59" s="140">
        <f t="shared" si="6"/>
        <v>56</v>
      </c>
      <c r="J59" s="141">
        <f t="shared" si="7"/>
        <v>582</v>
      </c>
      <c r="K59" s="159">
        <f t="shared" si="8"/>
        <v>-175</v>
      </c>
      <c r="L59" s="143">
        <f t="shared" si="9"/>
        <v>98</v>
      </c>
      <c r="M59" s="144">
        <f t="shared" si="10"/>
        <v>156</v>
      </c>
      <c r="N59" s="324"/>
      <c r="O59" s="148"/>
      <c r="P59" s="147"/>
      <c r="Q59" s="418">
        <v>159</v>
      </c>
      <c r="R59" s="66">
        <f t="shared" si="11"/>
        <v>173</v>
      </c>
      <c r="S59" s="149" t="s">
        <v>67</v>
      </c>
      <c r="T59" s="295">
        <f t="shared" si="12"/>
        <v>1</v>
      </c>
      <c r="U59" s="295">
        <f t="shared" si="13"/>
        <v>1</v>
      </c>
      <c r="V59" s="295">
        <f t="shared" si="14"/>
        <v>1</v>
      </c>
      <c r="W59" s="295">
        <f t="shared" si="15"/>
        <v>1</v>
      </c>
      <c r="X59" s="133">
        <f t="shared" si="16"/>
        <v>4</v>
      </c>
      <c r="Y59" s="150">
        <f t="shared" si="17"/>
        <v>131.5</v>
      </c>
      <c r="Z59" s="150">
        <f t="shared" si="18"/>
        <v>145.5</v>
      </c>
    </row>
    <row r="61" spans="3:8" ht="15.75" thickBot="1">
      <c r="C61" s="209"/>
      <c r="D61" s="210"/>
      <c r="E61" s="211"/>
      <c r="F61" s="211"/>
      <c r="G61" s="71"/>
      <c r="H61" s="71"/>
    </row>
    <row r="62" spans="3:10" ht="19.5" customHeight="1">
      <c r="C62" s="229" t="s">
        <v>94</v>
      </c>
      <c r="D62" s="230"/>
      <c r="E62" s="230"/>
      <c r="F62" s="230"/>
      <c r="G62" s="231"/>
      <c r="H62" s="356"/>
      <c r="I62" s="357"/>
      <c r="J62" s="357"/>
    </row>
    <row r="63" spans="3:10" ht="15.75">
      <c r="C63" s="232" t="s">
        <v>95</v>
      </c>
      <c r="D63" s="233">
        <f>IF(D62&lt;140,30,IF(D62&gt;=200,0,IF(D62&gt;=140,(200-D62)*0.5)))</f>
        <v>30</v>
      </c>
      <c r="E63" s="233">
        <f>IF(E62&lt;140,30,IF(E62&gt;=200,0,IF(E62&gt;=140,(200-E62)*0.5)))</f>
        <v>30</v>
      </c>
      <c r="F63" s="233">
        <f>IF(F62&lt;140,30,IF(F62&gt;=200,0,IF(F62&gt;=140,(200-F62)*0.5)))</f>
        <v>30</v>
      </c>
      <c r="G63" s="234">
        <f>IF(G62&lt;140,30,IF(G62&gt;=200,0,IF(G62&gt;=140,(200-G62)*0.5)))</f>
        <v>30</v>
      </c>
      <c r="H63" s="120"/>
      <c r="I63" s="357"/>
      <c r="J63" s="357"/>
    </row>
    <row r="64" spans="3:10" ht="16.5" thickBot="1">
      <c r="C64" s="235" t="s">
        <v>96</v>
      </c>
      <c r="D64" s="236">
        <f>D63+D62</f>
        <v>30</v>
      </c>
      <c r="E64" s="236">
        <f>E63+E62</f>
        <v>30</v>
      </c>
      <c r="F64" s="236">
        <f>F63+F62</f>
        <v>30</v>
      </c>
      <c r="G64" s="237">
        <f>G63+G62</f>
        <v>30</v>
      </c>
      <c r="H64" s="356"/>
      <c r="I64" s="215"/>
      <c r="J64" s="358"/>
    </row>
    <row r="65" spans="3:10" ht="15.75" thickBot="1">
      <c r="C65" s="212"/>
      <c r="D65" s="213"/>
      <c r="E65" s="212"/>
      <c r="F65" s="212"/>
      <c r="G65" s="212"/>
      <c r="H65" s="214"/>
      <c r="I65" s="215"/>
      <c r="J65" s="215"/>
    </row>
    <row r="66" spans="3:10" ht="15">
      <c r="C66" s="359" t="s">
        <v>118</v>
      </c>
      <c r="D66" s="217" t="s">
        <v>119</v>
      </c>
      <c r="E66" s="360" t="s">
        <v>120</v>
      </c>
      <c r="F66" s="360" t="s">
        <v>121</v>
      </c>
      <c r="G66" s="360" t="s">
        <v>122</v>
      </c>
      <c r="H66" s="218" t="s">
        <v>93</v>
      </c>
      <c r="I66" s="215"/>
      <c r="J66" s="215"/>
    </row>
    <row r="67" spans="3:8" ht="18">
      <c r="C67" s="361"/>
      <c r="D67" s="220"/>
      <c r="E67" s="221"/>
      <c r="F67" s="222"/>
      <c r="G67" s="222"/>
      <c r="H67" s="223"/>
    </row>
    <row r="68" spans="3:8" ht="18">
      <c r="C68" s="361"/>
      <c r="D68" s="220"/>
      <c r="E68" s="362"/>
      <c r="F68" s="222"/>
      <c r="G68" s="222"/>
      <c r="H68" s="363"/>
    </row>
    <row r="69" spans="3:8" ht="18.75" thickBot="1">
      <c r="C69" s="364"/>
      <c r="D69" s="225"/>
      <c r="E69" s="226"/>
      <c r="F69" s="227"/>
      <c r="G69" s="227"/>
      <c r="H69" s="228"/>
    </row>
  </sheetData>
  <sheetProtection password="CF7A" sheet="1" objects="1" scenarios="1" selectLockedCells="1" selectUnlockedCells="1"/>
  <dataValidations count="1">
    <dataValidation errorStyle="warning" allowBlank="1" showInputMessage="1" showErrorMessage="1" promptTitle="гандикапы" errorTitle="гандикапы" error="неправильный вод" sqref="E65:G65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63" r:id="rId2"/>
  <rowBreaks count="1" manualBreakCount="1">
    <brk id="32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0"/>
  <dimension ref="A2:Z61"/>
  <sheetViews>
    <sheetView zoomScale="75" zoomScaleNormal="75" zoomScaleSheetLayoutView="75" workbookViewId="0" topLeftCell="A1">
      <selection activeCell="R4" sqref="R4"/>
    </sheetView>
  </sheetViews>
  <sheetFormatPr defaultColWidth="9.140625" defaultRowHeight="12.75"/>
  <cols>
    <col min="1" max="1" width="5.7109375" style="1" customWidth="1"/>
    <col min="2" max="2" width="5.28125" style="74" customWidth="1"/>
    <col min="3" max="3" width="39.57421875" style="75" bestFit="1" customWidth="1"/>
    <col min="4" max="4" width="6.00390625" style="10" bestFit="1" customWidth="1"/>
    <col min="5" max="6" width="6.140625" style="1" customWidth="1"/>
    <col min="7" max="7" width="6.421875" style="3" customWidth="1"/>
    <col min="8" max="8" width="6.57421875" style="3" customWidth="1"/>
    <col min="9" max="9" width="7.140625" style="12" bestFit="1" customWidth="1"/>
    <col min="10" max="10" width="10.28125" style="3" customWidth="1"/>
    <col min="11" max="11" width="7.00390625" style="2" customWidth="1"/>
    <col min="12" max="12" width="7.421875" style="2" customWidth="1"/>
    <col min="13" max="13" width="5.8515625" style="2" customWidth="1"/>
    <col min="14" max="14" width="1.7109375" style="3" customWidth="1"/>
    <col min="15" max="17" width="5.421875" style="4" customWidth="1"/>
    <col min="18" max="18" width="6.00390625" style="5" customWidth="1"/>
    <col min="19" max="19" width="5.421875" style="0" customWidth="1"/>
    <col min="20" max="20" width="0" style="3" hidden="1" customWidth="1"/>
    <col min="21" max="24" width="0" style="0" hidden="1" customWidth="1"/>
    <col min="25" max="25" width="6.7109375" style="6" bestFit="1" customWidth="1"/>
    <col min="26" max="26" width="6.7109375" style="2" bestFit="1" customWidth="1"/>
  </cols>
  <sheetData>
    <row r="1" ht="82.5" customHeight="1"/>
    <row r="2" spans="1:8" ht="27" customHeight="1">
      <c r="A2" s="7" t="s">
        <v>97</v>
      </c>
      <c r="C2" s="9" t="s">
        <v>98</v>
      </c>
      <c r="E2" s="11"/>
      <c r="F2" s="11"/>
      <c r="G2" s="11"/>
      <c r="H2" s="11"/>
    </row>
    <row r="3" spans="1:26" ht="55.5" thickBot="1">
      <c r="A3" s="77" t="s">
        <v>2</v>
      </c>
      <c r="B3" s="238" t="s">
        <v>99</v>
      </c>
      <c r="C3" s="239" t="s">
        <v>100</v>
      </c>
      <c r="D3" s="365" t="s">
        <v>5</v>
      </c>
      <c r="E3" s="366" t="s">
        <v>6</v>
      </c>
      <c r="F3" s="366" t="s">
        <v>7</v>
      </c>
      <c r="G3" s="367" t="s">
        <v>166</v>
      </c>
      <c r="H3" s="367" t="s">
        <v>167</v>
      </c>
      <c r="I3" s="19" t="s">
        <v>101</v>
      </c>
      <c r="J3" s="368" t="s">
        <v>102</v>
      </c>
      <c r="K3" s="21" t="s">
        <v>11</v>
      </c>
      <c r="M3" s="12"/>
      <c r="N3" s="2"/>
      <c r="O3" s="2"/>
      <c r="P3" s="2"/>
      <c r="R3" s="3"/>
      <c r="S3" s="3"/>
      <c r="T3"/>
      <c r="W3" s="3"/>
      <c r="Y3" s="4"/>
      <c r="Z3" s="5"/>
    </row>
    <row r="4" spans="1:26" ht="19.5">
      <c r="A4" s="245" t="s">
        <v>12</v>
      </c>
      <c r="B4" s="48">
        <v>11</v>
      </c>
      <c r="C4" s="369" t="s">
        <v>79</v>
      </c>
      <c r="D4" s="85">
        <v>4</v>
      </c>
      <c r="E4" s="86">
        <v>193</v>
      </c>
      <c r="F4" s="38">
        <v>215</v>
      </c>
      <c r="G4" s="39">
        <f aca="true" t="shared" si="0" ref="G4:G11">E4+B4</f>
        <v>204</v>
      </c>
      <c r="H4" s="202">
        <f aca="true" t="shared" si="1" ref="H4:H11">F4+B4</f>
        <v>226</v>
      </c>
      <c r="I4" s="40">
        <f aca="true" t="shared" si="2" ref="I4:I11">H4+G4</f>
        <v>430</v>
      </c>
      <c r="J4" s="41">
        <f aca="true" t="shared" si="3" ref="J4:J11">I4-$I$4</f>
        <v>0</v>
      </c>
      <c r="K4" s="87">
        <v>44</v>
      </c>
      <c r="M4" s="31"/>
      <c r="N4" s="2"/>
      <c r="O4" s="2"/>
      <c r="P4" s="2"/>
      <c r="R4" s="3"/>
      <c r="S4" s="3"/>
      <c r="T4"/>
      <c r="W4" s="3"/>
      <c r="Y4" s="4"/>
      <c r="Z4" s="5"/>
    </row>
    <row r="5" spans="1:26" ht="18">
      <c r="A5" s="245" t="s">
        <v>14</v>
      </c>
      <c r="B5" s="48">
        <v>7</v>
      </c>
      <c r="C5" s="263" t="s">
        <v>116</v>
      </c>
      <c r="D5" s="46">
        <v>5</v>
      </c>
      <c r="E5" s="38">
        <v>187</v>
      </c>
      <c r="F5" s="38">
        <v>227</v>
      </c>
      <c r="G5" s="39">
        <f t="shared" si="0"/>
        <v>194</v>
      </c>
      <c r="H5" s="202">
        <f t="shared" si="1"/>
        <v>234</v>
      </c>
      <c r="I5" s="40">
        <f t="shared" si="2"/>
        <v>428</v>
      </c>
      <c r="J5" s="41">
        <f t="shared" si="3"/>
        <v>-2</v>
      </c>
      <c r="K5" s="87">
        <v>31</v>
      </c>
      <c r="M5" s="31"/>
      <c r="N5" s="2"/>
      <c r="O5" s="2"/>
      <c r="P5" s="2"/>
      <c r="R5" s="3"/>
      <c r="S5" s="3"/>
      <c r="T5"/>
      <c r="W5" s="3"/>
      <c r="Y5" s="4"/>
      <c r="Z5" s="5"/>
    </row>
    <row r="6" spans="1:26" ht="18">
      <c r="A6" s="249" t="s">
        <v>16</v>
      </c>
      <c r="B6" s="48">
        <v>7</v>
      </c>
      <c r="C6" s="277" t="s">
        <v>42</v>
      </c>
      <c r="D6" s="37">
        <v>6</v>
      </c>
      <c r="E6" s="38">
        <v>192</v>
      </c>
      <c r="F6" s="38">
        <v>214</v>
      </c>
      <c r="G6" s="39">
        <f t="shared" si="0"/>
        <v>199</v>
      </c>
      <c r="H6" s="202">
        <f t="shared" si="1"/>
        <v>221</v>
      </c>
      <c r="I6" s="40">
        <f t="shared" si="2"/>
        <v>420</v>
      </c>
      <c r="J6" s="41">
        <f t="shared" si="3"/>
        <v>-10</v>
      </c>
      <c r="K6" s="87">
        <v>22</v>
      </c>
      <c r="L6" s="45"/>
      <c r="M6" s="45"/>
      <c r="N6" s="2"/>
      <c r="O6" s="2"/>
      <c r="P6" s="2"/>
      <c r="R6" s="3"/>
      <c r="S6" s="3"/>
      <c r="T6"/>
      <c r="W6" s="3"/>
      <c r="Y6" s="4"/>
      <c r="Z6" s="5"/>
    </row>
    <row r="7" spans="1:26" ht="18">
      <c r="A7" s="245" t="s">
        <v>18</v>
      </c>
      <c r="B7" s="48">
        <v>0</v>
      </c>
      <c r="C7" s="263" t="s">
        <v>343</v>
      </c>
      <c r="D7" s="37">
        <v>2</v>
      </c>
      <c r="E7" s="370">
        <v>212</v>
      </c>
      <c r="F7" s="370">
        <v>180</v>
      </c>
      <c r="G7" s="39">
        <f t="shared" si="0"/>
        <v>212</v>
      </c>
      <c r="H7" s="202">
        <f t="shared" si="1"/>
        <v>180</v>
      </c>
      <c r="I7" s="40">
        <f t="shared" si="2"/>
        <v>392</v>
      </c>
      <c r="J7" s="41">
        <f t="shared" si="3"/>
        <v>-38</v>
      </c>
      <c r="K7" s="252" t="s">
        <v>123</v>
      </c>
      <c r="M7" s="31"/>
      <c r="N7" s="2"/>
      <c r="O7" s="2"/>
      <c r="P7" s="2"/>
      <c r="R7" s="3"/>
      <c r="S7" s="3"/>
      <c r="T7"/>
      <c r="W7" s="3"/>
      <c r="Y7" s="4"/>
      <c r="Z7" s="5"/>
    </row>
    <row r="8" spans="1:26" ht="18">
      <c r="A8" s="245" t="s">
        <v>21</v>
      </c>
      <c r="B8" s="48">
        <v>12</v>
      </c>
      <c r="C8" s="278" t="s">
        <v>72</v>
      </c>
      <c r="D8" s="37">
        <v>3</v>
      </c>
      <c r="E8" s="38">
        <v>181</v>
      </c>
      <c r="F8" s="38">
        <v>158</v>
      </c>
      <c r="G8" s="39">
        <f t="shared" si="0"/>
        <v>193</v>
      </c>
      <c r="H8" s="202">
        <f t="shared" si="1"/>
        <v>170</v>
      </c>
      <c r="I8" s="40">
        <f t="shared" si="2"/>
        <v>363</v>
      </c>
      <c r="J8" s="41">
        <f t="shared" si="3"/>
        <v>-67</v>
      </c>
      <c r="K8" s="252" t="s">
        <v>23</v>
      </c>
      <c r="M8" s="31"/>
      <c r="N8" s="2"/>
      <c r="O8" s="2"/>
      <c r="P8" s="2"/>
      <c r="R8" s="3"/>
      <c r="S8" s="3"/>
      <c r="T8"/>
      <c r="W8" s="3"/>
      <c r="Y8" s="4"/>
      <c r="Z8" s="5"/>
    </row>
    <row r="9" spans="1:26" ht="18.75" thickBot="1">
      <c r="A9" s="253" t="s">
        <v>24</v>
      </c>
      <c r="B9" s="254">
        <v>16</v>
      </c>
      <c r="C9" s="371" t="s">
        <v>106</v>
      </c>
      <c r="D9" s="102">
        <v>8</v>
      </c>
      <c r="E9" s="103">
        <v>141</v>
      </c>
      <c r="F9" s="103">
        <v>189</v>
      </c>
      <c r="G9" s="257">
        <f t="shared" si="0"/>
        <v>157</v>
      </c>
      <c r="H9" s="258">
        <f t="shared" si="1"/>
        <v>205</v>
      </c>
      <c r="I9" s="104">
        <f t="shared" si="2"/>
        <v>362</v>
      </c>
      <c r="J9" s="259">
        <f t="shared" si="3"/>
        <v>-68</v>
      </c>
      <c r="K9" s="260">
        <v>-0.3</v>
      </c>
      <c r="M9" s="61"/>
      <c r="N9" s="2"/>
      <c r="O9" s="2"/>
      <c r="P9" s="2"/>
      <c r="R9" s="3"/>
      <c r="S9" s="3"/>
      <c r="T9"/>
      <c r="W9" s="3"/>
      <c r="Y9" s="4"/>
      <c r="Z9" s="5"/>
    </row>
    <row r="10" spans="1:26" ht="18.75" thickTop="1">
      <c r="A10" s="62" t="s">
        <v>25</v>
      </c>
      <c r="B10" s="48">
        <v>20</v>
      </c>
      <c r="C10" s="275" t="s">
        <v>45</v>
      </c>
      <c r="D10" s="276">
        <v>7</v>
      </c>
      <c r="E10" s="86">
        <v>170</v>
      </c>
      <c r="F10" s="262">
        <v>143</v>
      </c>
      <c r="G10" s="66">
        <f t="shared" si="0"/>
        <v>190</v>
      </c>
      <c r="H10" s="106">
        <f t="shared" si="1"/>
        <v>163</v>
      </c>
      <c r="I10" s="67">
        <f t="shared" si="2"/>
        <v>353</v>
      </c>
      <c r="J10" s="68">
        <f t="shared" si="3"/>
        <v>-77</v>
      </c>
      <c r="K10" s="372"/>
      <c r="M10" s="61"/>
      <c r="N10" s="2"/>
      <c r="O10" s="2"/>
      <c r="P10" s="2"/>
      <c r="R10" s="3"/>
      <c r="S10" s="3"/>
      <c r="T10"/>
      <c r="W10" s="3"/>
      <c r="Y10" s="4"/>
      <c r="Z10" s="5"/>
    </row>
    <row r="11" spans="1:26" ht="18">
      <c r="A11" s="72" t="s">
        <v>27</v>
      </c>
      <c r="B11" s="48">
        <v>19</v>
      </c>
      <c r="C11" s="282" t="s">
        <v>28</v>
      </c>
      <c r="D11" s="264">
        <v>9</v>
      </c>
      <c r="E11" s="233">
        <v>143</v>
      </c>
      <c r="F11" s="38">
        <v>159</v>
      </c>
      <c r="G11" s="39">
        <f t="shared" si="0"/>
        <v>162</v>
      </c>
      <c r="H11" s="202">
        <f t="shared" si="1"/>
        <v>178</v>
      </c>
      <c r="I11" s="40">
        <f t="shared" si="2"/>
        <v>340</v>
      </c>
      <c r="J11" s="41">
        <f t="shared" si="3"/>
        <v>-90</v>
      </c>
      <c r="K11" s="372"/>
      <c r="M11" s="61"/>
      <c r="N11" s="2"/>
      <c r="O11" s="2"/>
      <c r="P11" s="2"/>
      <c r="R11" s="3"/>
      <c r="S11" s="3"/>
      <c r="T11"/>
      <c r="W11" s="3"/>
      <c r="Y11" s="4"/>
      <c r="Z11" s="5"/>
    </row>
    <row r="12" spans="1:26" ht="18">
      <c r="A12" s="266"/>
      <c r="B12" s="117"/>
      <c r="C12" s="373"/>
      <c r="D12" s="267"/>
      <c r="E12" s="268"/>
      <c r="F12" s="268"/>
      <c r="G12" s="269"/>
      <c r="H12" s="116"/>
      <c r="I12" s="116"/>
      <c r="J12" s="96"/>
      <c r="K12" s="69"/>
      <c r="M12" s="70"/>
      <c r="N12" s="2"/>
      <c r="O12" s="2"/>
      <c r="P12" s="2"/>
      <c r="R12" s="3"/>
      <c r="S12" s="71"/>
      <c r="T12"/>
      <c r="W12" s="3"/>
      <c r="Y12" s="4"/>
      <c r="Z12" s="5"/>
    </row>
    <row r="13" spans="1:26" ht="20.25">
      <c r="A13" s="266"/>
      <c r="B13" s="117"/>
      <c r="C13" s="121" t="s">
        <v>124</v>
      </c>
      <c r="D13" s="267"/>
      <c r="E13" s="268"/>
      <c r="F13" s="268"/>
      <c r="G13" s="269"/>
      <c r="H13" s="116"/>
      <c r="I13" s="116"/>
      <c r="J13" s="96"/>
      <c r="K13" s="69"/>
      <c r="M13" s="70"/>
      <c r="N13" s="2"/>
      <c r="O13" s="2"/>
      <c r="P13" s="2"/>
      <c r="R13" s="3"/>
      <c r="S13" s="71"/>
      <c r="T13"/>
      <c r="W13" s="3"/>
      <c r="Y13" s="4"/>
      <c r="Z13" s="5"/>
    </row>
    <row r="14" ht="63" customHeight="1">
      <c r="L14" s="76"/>
    </row>
    <row r="15" spans="1:8" ht="18">
      <c r="A15" s="7" t="s">
        <v>97</v>
      </c>
      <c r="C15" s="9" t="s">
        <v>105</v>
      </c>
      <c r="E15" s="11"/>
      <c r="F15" s="11"/>
      <c r="G15" s="11"/>
      <c r="H15" s="11"/>
    </row>
    <row r="16" spans="1:8" ht="49.5" customHeight="1" thickBot="1">
      <c r="A16" s="77" t="s">
        <v>32</v>
      </c>
      <c r="B16" s="374" t="s">
        <v>99</v>
      </c>
      <c r="C16" s="15" t="s">
        <v>100</v>
      </c>
      <c r="D16" s="77" t="s">
        <v>5</v>
      </c>
      <c r="E16" s="80" t="s">
        <v>6</v>
      </c>
      <c r="F16" s="81" t="s">
        <v>168</v>
      </c>
      <c r="G16" s="20" t="s">
        <v>102</v>
      </c>
      <c r="H16" s="83"/>
    </row>
    <row r="17" spans="1:19" ht="18">
      <c r="A17" s="84">
        <v>1</v>
      </c>
      <c r="B17" s="108">
        <v>0</v>
      </c>
      <c r="C17" s="263" t="s">
        <v>343</v>
      </c>
      <c r="D17" s="85" t="s">
        <v>68</v>
      </c>
      <c r="E17" s="375">
        <v>212</v>
      </c>
      <c r="F17" s="67">
        <f aca="true" t="shared" si="4" ref="F17:F30">B17+E17</f>
        <v>212</v>
      </c>
      <c r="G17" s="41">
        <f aca="true" t="shared" si="5" ref="G17:G30">F17-$F$22</f>
        <v>22</v>
      </c>
      <c r="H17" s="96"/>
      <c r="I17" s="87">
        <v>1</v>
      </c>
      <c r="P17" s="88"/>
      <c r="Q17" s="89"/>
      <c r="R17" s="90"/>
      <c r="S17" s="91"/>
    </row>
    <row r="18" spans="1:19" ht="18">
      <c r="A18" s="84">
        <v>2</v>
      </c>
      <c r="B18" s="108">
        <v>11</v>
      </c>
      <c r="C18" s="277" t="s">
        <v>79</v>
      </c>
      <c r="D18" s="37" t="s">
        <v>55</v>
      </c>
      <c r="E18" s="38">
        <v>193</v>
      </c>
      <c r="F18" s="67">
        <f t="shared" si="4"/>
        <v>204</v>
      </c>
      <c r="G18" s="41">
        <f t="shared" si="5"/>
        <v>14</v>
      </c>
      <c r="I18" s="87">
        <v>2</v>
      </c>
      <c r="P18" s="88"/>
      <c r="Q18" s="89"/>
      <c r="R18" s="90"/>
      <c r="S18" s="91"/>
    </row>
    <row r="19" spans="1:19" ht="18">
      <c r="A19" s="94">
        <v>3</v>
      </c>
      <c r="B19" s="376">
        <v>7</v>
      </c>
      <c r="C19" s="309" t="s">
        <v>42</v>
      </c>
      <c r="D19" s="37" t="s">
        <v>40</v>
      </c>
      <c r="E19" s="38">
        <v>192</v>
      </c>
      <c r="F19" s="67">
        <f t="shared" si="4"/>
        <v>199</v>
      </c>
      <c r="G19" s="41">
        <f t="shared" si="5"/>
        <v>9</v>
      </c>
      <c r="H19" s="100" t="s">
        <v>39</v>
      </c>
      <c r="I19" s="87">
        <v>3</v>
      </c>
      <c r="J19" s="32"/>
      <c r="P19" s="88"/>
      <c r="Q19" s="89"/>
      <c r="R19" s="90"/>
      <c r="S19" s="91"/>
    </row>
    <row r="20" spans="1:19" ht="18">
      <c r="A20" s="84">
        <v>4</v>
      </c>
      <c r="B20" s="376">
        <v>7</v>
      </c>
      <c r="C20" s="287" t="s">
        <v>116</v>
      </c>
      <c r="D20" s="46" t="s">
        <v>37</v>
      </c>
      <c r="E20" s="38">
        <v>187</v>
      </c>
      <c r="F20" s="67">
        <f t="shared" si="4"/>
        <v>194</v>
      </c>
      <c r="G20" s="41">
        <f t="shared" si="5"/>
        <v>4</v>
      </c>
      <c r="H20" s="100" t="s">
        <v>39</v>
      </c>
      <c r="I20" s="87">
        <v>4</v>
      </c>
      <c r="P20" s="88"/>
      <c r="Q20" s="89"/>
      <c r="R20" s="90"/>
      <c r="S20" s="91"/>
    </row>
    <row r="21" spans="1:19" ht="18">
      <c r="A21" s="84">
        <v>5</v>
      </c>
      <c r="B21" s="48">
        <v>12</v>
      </c>
      <c r="C21" s="278" t="s">
        <v>72</v>
      </c>
      <c r="D21" s="37" t="s">
        <v>114</v>
      </c>
      <c r="E21" s="38">
        <v>181</v>
      </c>
      <c r="F21" s="115">
        <f t="shared" si="4"/>
        <v>193</v>
      </c>
      <c r="G21" s="41">
        <f t="shared" si="5"/>
        <v>3</v>
      </c>
      <c r="I21" s="87">
        <v>5</v>
      </c>
      <c r="P21" s="88"/>
      <c r="Q21" s="89"/>
      <c r="R21" s="90"/>
      <c r="S21" s="91"/>
    </row>
    <row r="22" spans="1:19" ht="18.75" thickBot="1">
      <c r="A22" s="101">
        <v>6</v>
      </c>
      <c r="B22" s="48">
        <v>20</v>
      </c>
      <c r="C22" s="347" t="s">
        <v>45</v>
      </c>
      <c r="D22" s="256" t="s">
        <v>38</v>
      </c>
      <c r="E22" s="103">
        <v>170</v>
      </c>
      <c r="F22" s="104">
        <f t="shared" si="4"/>
        <v>190</v>
      </c>
      <c r="G22" s="105">
        <f t="shared" si="5"/>
        <v>0</v>
      </c>
      <c r="I22" s="87">
        <v>6</v>
      </c>
      <c r="P22" s="88"/>
      <c r="Q22" s="89"/>
      <c r="R22" s="90"/>
      <c r="S22" s="91"/>
    </row>
    <row r="23" spans="1:19" ht="18.75" thickTop="1">
      <c r="A23" s="106">
        <v>7</v>
      </c>
      <c r="B23" s="48">
        <v>26</v>
      </c>
      <c r="C23" s="277" t="s">
        <v>15</v>
      </c>
      <c r="D23" s="85" t="s">
        <v>53</v>
      </c>
      <c r="E23" s="86">
        <v>163</v>
      </c>
      <c r="F23" s="67">
        <f t="shared" si="4"/>
        <v>189</v>
      </c>
      <c r="G23" s="68">
        <f t="shared" si="5"/>
        <v>-1</v>
      </c>
      <c r="I23" s="70"/>
      <c r="N23" s="4"/>
      <c r="P23" s="88"/>
      <c r="Q23" s="89"/>
      <c r="R23" s="90"/>
      <c r="S23" s="91"/>
    </row>
    <row r="24" spans="1:19" ht="18">
      <c r="A24" s="106">
        <v>8</v>
      </c>
      <c r="B24" s="108">
        <v>13</v>
      </c>
      <c r="C24" s="277" t="s">
        <v>81</v>
      </c>
      <c r="D24" s="37" t="s">
        <v>44</v>
      </c>
      <c r="E24" s="38">
        <v>176</v>
      </c>
      <c r="F24" s="67">
        <f t="shared" si="4"/>
        <v>189</v>
      </c>
      <c r="G24" s="41">
        <f t="shared" si="5"/>
        <v>-1</v>
      </c>
      <c r="H24" s="96"/>
      <c r="I24" s="70"/>
      <c r="P24" s="88"/>
      <c r="Q24" s="89"/>
      <c r="R24" s="90"/>
      <c r="S24" s="91"/>
    </row>
    <row r="25" spans="1:19" ht="18">
      <c r="A25" s="109">
        <v>9</v>
      </c>
      <c r="B25" s="48">
        <v>25</v>
      </c>
      <c r="C25" s="278" t="s">
        <v>77</v>
      </c>
      <c r="D25" s="37" t="s">
        <v>111</v>
      </c>
      <c r="E25" s="38">
        <v>151</v>
      </c>
      <c r="F25" s="67">
        <f t="shared" si="4"/>
        <v>176</v>
      </c>
      <c r="G25" s="41">
        <f t="shared" si="5"/>
        <v>-14</v>
      </c>
      <c r="H25" s="96"/>
      <c r="I25" s="110"/>
      <c r="P25" s="88"/>
      <c r="Q25" s="89"/>
      <c r="R25" s="90"/>
      <c r="S25" s="91"/>
    </row>
    <row r="26" spans="1:19" ht="18.75" thickBot="1">
      <c r="A26" s="106">
        <v>10</v>
      </c>
      <c r="B26" s="377">
        <v>21</v>
      </c>
      <c r="C26" s="332" t="s">
        <v>49</v>
      </c>
      <c r="D26" s="37" t="s">
        <v>113</v>
      </c>
      <c r="E26" s="38">
        <v>153</v>
      </c>
      <c r="F26" s="67">
        <f t="shared" si="4"/>
        <v>174</v>
      </c>
      <c r="G26" s="41">
        <f t="shared" si="5"/>
        <v>-16</v>
      </c>
      <c r="I26" s="70"/>
      <c r="P26" s="88"/>
      <c r="Q26" s="89"/>
      <c r="R26" s="90"/>
      <c r="S26" s="91"/>
    </row>
    <row r="27" spans="1:19" ht="20.25" customHeight="1" thickTop="1">
      <c r="A27" s="106">
        <v>11</v>
      </c>
      <c r="B27" s="48">
        <v>29</v>
      </c>
      <c r="C27" s="349" t="s">
        <v>54</v>
      </c>
      <c r="D27" s="37" t="s">
        <v>112</v>
      </c>
      <c r="E27" s="38">
        <v>143</v>
      </c>
      <c r="F27" s="67">
        <f t="shared" si="4"/>
        <v>172</v>
      </c>
      <c r="G27" s="41">
        <f t="shared" si="5"/>
        <v>-18</v>
      </c>
      <c r="I27" s="70"/>
      <c r="P27" s="88"/>
      <c r="Q27" s="113"/>
      <c r="R27" s="90"/>
      <c r="S27" s="91"/>
    </row>
    <row r="28" spans="1:19" ht="20.25" customHeight="1">
      <c r="A28" s="106">
        <v>12</v>
      </c>
      <c r="B28" s="48">
        <v>19</v>
      </c>
      <c r="C28" s="277" t="s">
        <v>17</v>
      </c>
      <c r="D28" s="37" t="s">
        <v>52</v>
      </c>
      <c r="E28" s="38">
        <v>148</v>
      </c>
      <c r="F28" s="67">
        <f t="shared" si="4"/>
        <v>167</v>
      </c>
      <c r="G28" s="41">
        <f t="shared" si="5"/>
        <v>-23</v>
      </c>
      <c r="I28" s="70"/>
      <c r="P28" s="88"/>
      <c r="Q28" s="113"/>
      <c r="R28" s="90"/>
      <c r="S28" s="91"/>
    </row>
    <row r="29" spans="1:19" ht="20.25" customHeight="1">
      <c r="A29" s="106">
        <v>13</v>
      </c>
      <c r="B29" s="376">
        <v>19</v>
      </c>
      <c r="C29" s="309" t="s">
        <v>28</v>
      </c>
      <c r="D29" s="264" t="s">
        <v>34</v>
      </c>
      <c r="E29" s="233">
        <v>143</v>
      </c>
      <c r="F29" s="67">
        <f t="shared" si="4"/>
        <v>162</v>
      </c>
      <c r="G29" s="41">
        <f t="shared" si="5"/>
        <v>-28</v>
      </c>
      <c r="H29" s="100" t="s">
        <v>39</v>
      </c>
      <c r="I29" s="70"/>
      <c r="P29" s="88"/>
      <c r="Q29" s="113"/>
      <c r="R29" s="90"/>
      <c r="S29" s="91"/>
    </row>
    <row r="30" spans="1:19" ht="20.25" customHeight="1">
      <c r="A30" s="106">
        <v>14</v>
      </c>
      <c r="B30" s="376">
        <v>16</v>
      </c>
      <c r="C30" s="378" t="s">
        <v>106</v>
      </c>
      <c r="D30" s="37" t="s">
        <v>67</v>
      </c>
      <c r="E30" s="38">
        <v>141</v>
      </c>
      <c r="F30" s="67">
        <f t="shared" si="4"/>
        <v>157</v>
      </c>
      <c r="G30" s="41">
        <f t="shared" si="5"/>
        <v>-33</v>
      </c>
      <c r="H30" s="100" t="s">
        <v>39</v>
      </c>
      <c r="I30" s="70"/>
      <c r="P30" s="88"/>
      <c r="Q30" s="113"/>
      <c r="R30" s="90"/>
      <c r="S30" s="91"/>
    </row>
    <row r="31" spans="1:19" ht="118.5" customHeight="1">
      <c r="A31" s="116"/>
      <c r="B31" s="117"/>
      <c r="C31" s="118"/>
      <c r="D31" s="119"/>
      <c r="E31" s="120"/>
      <c r="F31" s="116"/>
      <c r="G31" s="96"/>
      <c r="H31" s="96"/>
      <c r="I31" s="70"/>
      <c r="P31" s="88"/>
      <c r="Q31" s="113"/>
      <c r="R31" s="90"/>
      <c r="S31" s="91"/>
    </row>
    <row r="32" spans="1:13" ht="20.25">
      <c r="A32" s="7" t="s">
        <v>56</v>
      </c>
      <c r="E32" s="121" t="s">
        <v>124</v>
      </c>
      <c r="M32" s="122">
        <f>MAX(E34:H49)</f>
        <v>245</v>
      </c>
    </row>
    <row r="33" spans="1:26" s="133" customFormat="1" ht="66" customHeight="1" thickBot="1">
      <c r="A33" s="77" t="s">
        <v>57</v>
      </c>
      <c r="B33" s="270" t="s">
        <v>99</v>
      </c>
      <c r="C33" s="79" t="s">
        <v>100</v>
      </c>
      <c r="D33" s="77" t="s">
        <v>5</v>
      </c>
      <c r="E33" s="123">
        <v>1</v>
      </c>
      <c r="F33" s="123">
        <v>2</v>
      </c>
      <c r="G33" s="123">
        <v>3</v>
      </c>
      <c r="H33" s="123">
        <v>4</v>
      </c>
      <c r="I33" s="283" t="s">
        <v>108</v>
      </c>
      <c r="J33" s="81" t="s">
        <v>109</v>
      </c>
      <c r="K33" s="284" t="s">
        <v>102</v>
      </c>
      <c r="L33" s="126" t="s">
        <v>59</v>
      </c>
      <c r="M33" s="79" t="s">
        <v>60</v>
      </c>
      <c r="N33" s="127"/>
      <c r="O33" s="128" t="s">
        <v>61</v>
      </c>
      <c r="P33" s="129" t="s">
        <v>62</v>
      </c>
      <c r="Q33" s="130" t="s">
        <v>63</v>
      </c>
      <c r="R33" s="130" t="s">
        <v>64</v>
      </c>
      <c r="S33" s="131" t="s">
        <v>65</v>
      </c>
      <c r="Y33" s="285" t="s">
        <v>66</v>
      </c>
      <c r="Z33" s="286" t="s">
        <v>110</v>
      </c>
    </row>
    <row r="34" spans="1:26" s="133" customFormat="1" ht="20.25" customHeight="1">
      <c r="A34" s="134">
        <v>1</v>
      </c>
      <c r="B34" s="376">
        <v>7</v>
      </c>
      <c r="C34" s="309" t="s">
        <v>42</v>
      </c>
      <c r="D34" s="135" t="s">
        <v>53</v>
      </c>
      <c r="E34" s="379">
        <v>234</v>
      </c>
      <c r="F34" s="137">
        <v>203</v>
      </c>
      <c r="G34" s="380">
        <v>198</v>
      </c>
      <c r="H34" s="137">
        <v>205</v>
      </c>
      <c r="I34" s="140">
        <f aca="true" t="shared" si="6" ref="I34:I53">B34*4</f>
        <v>28</v>
      </c>
      <c r="J34" s="141">
        <f aca="true" t="shared" si="7" ref="J34:J53">SUM(E34:H34)+B34*X34</f>
        <v>868</v>
      </c>
      <c r="K34" s="159">
        <f aca="true" t="shared" si="8" ref="K34:K53">J34-$J$43</f>
        <v>276</v>
      </c>
      <c r="L34" s="143">
        <f aca="true" t="shared" si="9" ref="L34:L53">MIN(E34:H34)</f>
        <v>198</v>
      </c>
      <c r="M34" s="144">
        <f aca="true" t="shared" si="10" ref="M34:M53">MAX(E34:H34)</f>
        <v>234</v>
      </c>
      <c r="N34" s="145"/>
      <c r="O34" s="148"/>
      <c r="P34" s="147"/>
      <c r="Q34" s="355"/>
      <c r="R34" s="66">
        <f aca="true" t="shared" si="11" ref="R34:R53">Q34+P34+B34</f>
        <v>7</v>
      </c>
      <c r="S34" s="149"/>
      <c r="T34" s="295">
        <f aca="true" t="shared" si="12" ref="T34:T53">IF(E34=0,0,1)</f>
        <v>1</v>
      </c>
      <c r="U34" s="295">
        <f aca="true" t="shared" si="13" ref="U34:U53">IF(F34=0,0,1)</f>
        <v>1</v>
      </c>
      <c r="V34" s="295">
        <f aca="true" t="shared" si="14" ref="V34:V53">IF(G34=0,0,1)</f>
        <v>1</v>
      </c>
      <c r="W34" s="295">
        <f aca="true" t="shared" si="15" ref="W34:W53">IF(H34=0,0,1)</f>
        <v>1</v>
      </c>
      <c r="X34" s="133">
        <f aca="true" t="shared" si="16" ref="X34:X53">SUM(T34:W34)</f>
        <v>4</v>
      </c>
      <c r="Y34" s="160">
        <f aca="true" t="shared" si="17" ref="Y34:Y53">(J34-I34)/4</f>
        <v>210</v>
      </c>
      <c r="Z34" s="160">
        <f aca="true" t="shared" si="18" ref="Z34:Z53">J34/4</f>
        <v>217</v>
      </c>
    </row>
    <row r="35" spans="1:26" s="133" customFormat="1" ht="20.25" customHeight="1" thickBot="1">
      <c r="A35" s="296">
        <v>2</v>
      </c>
      <c r="B35" s="376">
        <v>7</v>
      </c>
      <c r="C35" s="287" t="s">
        <v>116</v>
      </c>
      <c r="D35" s="381" t="s">
        <v>55</v>
      </c>
      <c r="E35" s="382">
        <v>245</v>
      </c>
      <c r="F35" s="383">
        <v>198</v>
      </c>
      <c r="G35" s="384">
        <v>205</v>
      </c>
      <c r="H35" s="385">
        <v>179</v>
      </c>
      <c r="I35" s="386">
        <f t="shared" si="6"/>
        <v>28</v>
      </c>
      <c r="J35" s="141">
        <f t="shared" si="7"/>
        <v>855</v>
      </c>
      <c r="K35" s="159">
        <f t="shared" si="8"/>
        <v>263</v>
      </c>
      <c r="L35" s="143">
        <f t="shared" si="9"/>
        <v>179</v>
      </c>
      <c r="M35" s="144">
        <f t="shared" si="10"/>
        <v>245</v>
      </c>
      <c r="N35" s="345"/>
      <c r="O35" s="387"/>
      <c r="P35" s="292"/>
      <c r="Q35" s="308"/>
      <c r="R35" s="66">
        <f t="shared" si="11"/>
        <v>7</v>
      </c>
      <c r="S35" s="294"/>
      <c r="T35" s="295">
        <f t="shared" si="12"/>
        <v>1</v>
      </c>
      <c r="U35" s="295">
        <f t="shared" si="13"/>
        <v>1</v>
      </c>
      <c r="V35" s="295">
        <f t="shared" si="14"/>
        <v>1</v>
      </c>
      <c r="W35" s="295">
        <f t="shared" si="15"/>
        <v>1</v>
      </c>
      <c r="X35" s="133">
        <f t="shared" si="16"/>
        <v>4</v>
      </c>
      <c r="Y35" s="150">
        <f t="shared" si="17"/>
        <v>206.75</v>
      </c>
      <c r="Z35" s="160">
        <f t="shared" si="18"/>
        <v>213.75</v>
      </c>
    </row>
    <row r="36" spans="1:26" s="133" customFormat="1" ht="20.25" customHeight="1" thickTop="1">
      <c r="A36" s="388">
        <v>3</v>
      </c>
      <c r="B36" s="376">
        <v>19</v>
      </c>
      <c r="C36" s="309" t="s">
        <v>28</v>
      </c>
      <c r="D36" s="135" t="s">
        <v>37</v>
      </c>
      <c r="E36" s="136">
        <v>198</v>
      </c>
      <c r="F36" s="162">
        <v>203</v>
      </c>
      <c r="G36" s="246">
        <v>193</v>
      </c>
      <c r="H36" s="136">
        <v>185</v>
      </c>
      <c r="I36" s="140">
        <f t="shared" si="6"/>
        <v>76</v>
      </c>
      <c r="J36" s="141">
        <f t="shared" si="7"/>
        <v>855</v>
      </c>
      <c r="K36" s="159">
        <f t="shared" si="8"/>
        <v>263</v>
      </c>
      <c r="L36" s="143">
        <f t="shared" si="9"/>
        <v>185</v>
      </c>
      <c r="M36" s="144">
        <f t="shared" si="10"/>
        <v>203</v>
      </c>
      <c r="N36" s="145"/>
      <c r="O36" s="148"/>
      <c r="P36" s="147"/>
      <c r="Q36" s="146"/>
      <c r="R36" s="66">
        <f t="shared" si="11"/>
        <v>19</v>
      </c>
      <c r="S36" s="149"/>
      <c r="T36" s="295">
        <f t="shared" si="12"/>
        <v>1</v>
      </c>
      <c r="U36" s="295">
        <f t="shared" si="13"/>
        <v>1</v>
      </c>
      <c r="V36" s="295">
        <f t="shared" si="14"/>
        <v>1</v>
      </c>
      <c r="W36" s="295">
        <f t="shared" si="15"/>
        <v>1</v>
      </c>
      <c r="X36" s="133">
        <f t="shared" si="16"/>
        <v>4</v>
      </c>
      <c r="Y36" s="150">
        <f t="shared" si="17"/>
        <v>194.75</v>
      </c>
      <c r="Z36" s="160">
        <f t="shared" si="18"/>
        <v>213.75</v>
      </c>
    </row>
    <row r="37" spans="1:26" s="133" customFormat="1" ht="20.25" customHeight="1" thickBot="1">
      <c r="A37" s="134">
        <v>4</v>
      </c>
      <c r="B37" s="376">
        <v>16</v>
      </c>
      <c r="C37" s="309" t="s">
        <v>106</v>
      </c>
      <c r="D37" s="381" t="s">
        <v>41</v>
      </c>
      <c r="E37" s="383">
        <v>191</v>
      </c>
      <c r="F37" s="313">
        <v>222</v>
      </c>
      <c r="G37" s="389">
        <v>182</v>
      </c>
      <c r="H37" s="389">
        <v>190</v>
      </c>
      <c r="I37" s="386">
        <f t="shared" si="6"/>
        <v>64</v>
      </c>
      <c r="J37" s="303">
        <f t="shared" si="7"/>
        <v>849</v>
      </c>
      <c r="K37" s="304">
        <f t="shared" si="8"/>
        <v>257</v>
      </c>
      <c r="L37" s="305">
        <f t="shared" si="9"/>
        <v>182</v>
      </c>
      <c r="M37" s="306">
        <f t="shared" si="10"/>
        <v>222</v>
      </c>
      <c r="N37" s="314"/>
      <c r="O37" s="313">
        <v>222</v>
      </c>
      <c r="P37" s="390"/>
      <c r="Q37" s="316"/>
      <c r="R37" s="66">
        <f t="shared" si="11"/>
        <v>16</v>
      </c>
      <c r="S37" s="149" t="s">
        <v>50</v>
      </c>
      <c r="T37" s="295">
        <f t="shared" si="12"/>
        <v>1</v>
      </c>
      <c r="U37" s="295">
        <f t="shared" si="13"/>
        <v>1</v>
      </c>
      <c r="V37" s="295">
        <f t="shared" si="14"/>
        <v>1</v>
      </c>
      <c r="W37" s="295">
        <f t="shared" si="15"/>
        <v>1</v>
      </c>
      <c r="X37" s="133">
        <f t="shared" si="16"/>
        <v>4</v>
      </c>
      <c r="Y37" s="150">
        <f t="shared" si="17"/>
        <v>196.25</v>
      </c>
      <c r="Z37" s="160">
        <f t="shared" si="18"/>
        <v>212.25</v>
      </c>
    </row>
    <row r="38" spans="1:26" s="180" customFormat="1" ht="20.25" customHeight="1" thickBot="1" thickTop="1">
      <c r="A38" s="391">
        <v>5</v>
      </c>
      <c r="B38" s="48">
        <v>25</v>
      </c>
      <c r="C38" s="278" t="s">
        <v>77</v>
      </c>
      <c r="D38" s="135" t="s">
        <v>113</v>
      </c>
      <c r="E38" s="136">
        <v>162</v>
      </c>
      <c r="F38" s="137">
        <v>204</v>
      </c>
      <c r="G38" s="139">
        <v>170</v>
      </c>
      <c r="H38" s="139">
        <v>150</v>
      </c>
      <c r="I38" s="140">
        <f t="shared" si="6"/>
        <v>100</v>
      </c>
      <c r="J38" s="141">
        <f t="shared" si="7"/>
        <v>786</v>
      </c>
      <c r="K38" s="142">
        <f t="shared" si="8"/>
        <v>194</v>
      </c>
      <c r="L38" s="143">
        <f t="shared" si="9"/>
        <v>150</v>
      </c>
      <c r="M38" s="144">
        <f t="shared" si="10"/>
        <v>204</v>
      </c>
      <c r="N38" s="145"/>
      <c r="O38" s="146"/>
      <c r="P38" s="147"/>
      <c r="Q38" s="148"/>
      <c r="R38" s="66">
        <f t="shared" si="11"/>
        <v>25</v>
      </c>
      <c r="S38" s="294"/>
      <c r="T38" s="295">
        <f t="shared" si="12"/>
        <v>1</v>
      </c>
      <c r="U38" s="295">
        <f t="shared" si="13"/>
        <v>1</v>
      </c>
      <c r="V38" s="295">
        <f t="shared" si="14"/>
        <v>1</v>
      </c>
      <c r="W38" s="295">
        <f t="shared" si="15"/>
        <v>1</v>
      </c>
      <c r="X38" s="133">
        <f t="shared" si="16"/>
        <v>4</v>
      </c>
      <c r="Y38" s="150">
        <f t="shared" si="17"/>
        <v>171.5</v>
      </c>
      <c r="Z38" s="160">
        <f t="shared" si="18"/>
        <v>196.5</v>
      </c>
    </row>
    <row r="39" spans="1:26" s="180" customFormat="1" ht="20.25" customHeight="1" thickTop="1">
      <c r="A39" s="205">
        <v>6</v>
      </c>
      <c r="B39" s="48">
        <v>12</v>
      </c>
      <c r="C39" s="278" t="s">
        <v>72</v>
      </c>
      <c r="D39" s="321" t="s">
        <v>112</v>
      </c>
      <c r="E39" s="136">
        <v>167</v>
      </c>
      <c r="F39" s="139">
        <v>180</v>
      </c>
      <c r="G39" s="392">
        <v>214</v>
      </c>
      <c r="H39" s="139">
        <v>175</v>
      </c>
      <c r="I39" s="323">
        <f t="shared" si="6"/>
        <v>48</v>
      </c>
      <c r="J39" s="141">
        <f t="shared" si="7"/>
        <v>784</v>
      </c>
      <c r="K39" s="159">
        <f t="shared" si="8"/>
        <v>192</v>
      </c>
      <c r="L39" s="143">
        <f t="shared" si="9"/>
        <v>167</v>
      </c>
      <c r="M39" s="144">
        <f t="shared" si="10"/>
        <v>214</v>
      </c>
      <c r="N39" s="324"/>
      <c r="O39" s="146"/>
      <c r="P39" s="147"/>
      <c r="Q39" s="148"/>
      <c r="R39" s="66">
        <f t="shared" si="11"/>
        <v>12</v>
      </c>
      <c r="S39" s="149"/>
      <c r="T39" s="295">
        <f t="shared" si="12"/>
        <v>1</v>
      </c>
      <c r="U39" s="295">
        <f t="shared" si="13"/>
        <v>1</v>
      </c>
      <c r="V39" s="295">
        <f t="shared" si="14"/>
        <v>1</v>
      </c>
      <c r="W39" s="295">
        <f t="shared" si="15"/>
        <v>1</v>
      </c>
      <c r="X39" s="133">
        <f t="shared" si="16"/>
        <v>4</v>
      </c>
      <c r="Y39" s="150">
        <f t="shared" si="17"/>
        <v>184</v>
      </c>
      <c r="Z39" s="160">
        <f t="shared" si="18"/>
        <v>196</v>
      </c>
    </row>
    <row r="40" spans="1:26" s="133" customFormat="1" ht="20.25" customHeight="1">
      <c r="A40" s="393">
        <v>7</v>
      </c>
      <c r="B40" s="48">
        <v>14</v>
      </c>
      <c r="C40" s="349" t="s">
        <v>125</v>
      </c>
      <c r="D40" s="326" t="s">
        <v>36</v>
      </c>
      <c r="E40" s="353">
        <v>169</v>
      </c>
      <c r="F40" s="327">
        <v>169</v>
      </c>
      <c r="G40" s="327">
        <v>133</v>
      </c>
      <c r="H40" s="327">
        <v>155</v>
      </c>
      <c r="I40" s="323">
        <f t="shared" si="6"/>
        <v>56</v>
      </c>
      <c r="J40" s="141">
        <f t="shared" si="7"/>
        <v>682</v>
      </c>
      <c r="K40" s="159">
        <f t="shared" si="8"/>
        <v>90</v>
      </c>
      <c r="L40" s="143">
        <f t="shared" si="9"/>
        <v>133</v>
      </c>
      <c r="M40" s="144">
        <f t="shared" si="10"/>
        <v>169</v>
      </c>
      <c r="N40" s="145"/>
      <c r="O40" s="308"/>
      <c r="P40" s="292"/>
      <c r="Q40" s="293"/>
      <c r="R40" s="66">
        <f t="shared" si="11"/>
        <v>14</v>
      </c>
      <c r="S40" s="294"/>
      <c r="T40" s="295">
        <f t="shared" si="12"/>
        <v>1</v>
      </c>
      <c r="U40" s="295">
        <f t="shared" si="13"/>
        <v>1</v>
      </c>
      <c r="V40" s="295">
        <f t="shared" si="14"/>
        <v>1</v>
      </c>
      <c r="W40" s="295">
        <f t="shared" si="15"/>
        <v>1</v>
      </c>
      <c r="X40" s="133">
        <f t="shared" si="16"/>
        <v>4</v>
      </c>
      <c r="Y40" s="150">
        <f t="shared" si="17"/>
        <v>156.5</v>
      </c>
      <c r="Z40" s="160">
        <f t="shared" si="18"/>
        <v>170.5</v>
      </c>
    </row>
    <row r="41" spans="1:26" s="133" customFormat="1" ht="20.25" customHeight="1" thickBot="1">
      <c r="A41" s="391">
        <v>8</v>
      </c>
      <c r="B41" s="48">
        <v>19</v>
      </c>
      <c r="C41" s="277" t="s">
        <v>17</v>
      </c>
      <c r="D41" s="326" t="s">
        <v>38</v>
      </c>
      <c r="E41" s="394">
        <v>193</v>
      </c>
      <c r="F41" s="328">
        <v>167</v>
      </c>
      <c r="G41" s="328">
        <v>181</v>
      </c>
      <c r="H41" s="395">
        <v>201</v>
      </c>
      <c r="I41" s="323">
        <f t="shared" si="6"/>
        <v>76</v>
      </c>
      <c r="J41" s="141">
        <f t="shared" si="7"/>
        <v>818</v>
      </c>
      <c r="K41" s="159">
        <f t="shared" si="8"/>
        <v>226</v>
      </c>
      <c r="L41" s="143">
        <f t="shared" si="9"/>
        <v>167</v>
      </c>
      <c r="M41" s="144">
        <f t="shared" si="10"/>
        <v>201</v>
      </c>
      <c r="N41" s="324"/>
      <c r="O41" s="394">
        <v>193</v>
      </c>
      <c r="P41" s="308"/>
      <c r="Q41" s="293"/>
      <c r="R41" s="66">
        <f t="shared" si="11"/>
        <v>19</v>
      </c>
      <c r="S41" s="294" t="s">
        <v>53</v>
      </c>
      <c r="T41" s="295">
        <f t="shared" si="12"/>
        <v>1</v>
      </c>
      <c r="U41" s="295">
        <f t="shared" si="13"/>
        <v>1</v>
      </c>
      <c r="V41" s="295">
        <f t="shared" si="14"/>
        <v>1</v>
      </c>
      <c r="W41" s="295">
        <f t="shared" si="15"/>
        <v>1</v>
      </c>
      <c r="X41" s="133">
        <f t="shared" si="16"/>
        <v>4</v>
      </c>
      <c r="Y41" s="150">
        <f t="shared" si="17"/>
        <v>185.5</v>
      </c>
      <c r="Z41" s="160">
        <f t="shared" si="18"/>
        <v>204.5</v>
      </c>
    </row>
    <row r="42" spans="1:26" s="133" customFormat="1" ht="20.25" customHeight="1" thickTop="1">
      <c r="A42" s="205">
        <v>9</v>
      </c>
      <c r="B42" s="108">
        <v>21</v>
      </c>
      <c r="C42" s="277" t="s">
        <v>49</v>
      </c>
      <c r="D42" s="135" t="s">
        <v>40</v>
      </c>
      <c r="E42" s="139">
        <v>160</v>
      </c>
      <c r="F42" s="320">
        <v>145</v>
      </c>
      <c r="G42" s="139">
        <v>158</v>
      </c>
      <c r="H42" s="320">
        <v>147</v>
      </c>
      <c r="I42" s="140">
        <f t="shared" si="6"/>
        <v>84</v>
      </c>
      <c r="J42" s="141">
        <f t="shared" si="7"/>
        <v>694</v>
      </c>
      <c r="K42" s="159">
        <f t="shared" si="8"/>
        <v>102</v>
      </c>
      <c r="L42" s="143">
        <f t="shared" si="9"/>
        <v>145</v>
      </c>
      <c r="M42" s="144">
        <f t="shared" si="10"/>
        <v>160</v>
      </c>
      <c r="N42" s="324"/>
      <c r="O42" s="146"/>
      <c r="P42" s="147"/>
      <c r="Q42" s="207">
        <v>132</v>
      </c>
      <c r="R42" s="396">
        <f t="shared" si="11"/>
        <v>153</v>
      </c>
      <c r="S42" s="149" t="s">
        <v>46</v>
      </c>
      <c r="T42" s="295">
        <f t="shared" si="12"/>
        <v>1</v>
      </c>
      <c r="U42" s="295">
        <f t="shared" si="13"/>
        <v>1</v>
      </c>
      <c r="V42" s="295">
        <f t="shared" si="14"/>
        <v>1</v>
      </c>
      <c r="W42" s="295">
        <f t="shared" si="15"/>
        <v>1</v>
      </c>
      <c r="X42" s="133">
        <f t="shared" si="16"/>
        <v>4</v>
      </c>
      <c r="Y42" s="150">
        <f t="shared" si="17"/>
        <v>152.5</v>
      </c>
      <c r="Z42" s="150">
        <f t="shared" si="18"/>
        <v>173.5</v>
      </c>
    </row>
    <row r="43" spans="1:26" s="133" customFormat="1" ht="20.25" customHeight="1" thickBot="1">
      <c r="A43" s="393">
        <v>10</v>
      </c>
      <c r="B43" s="377">
        <v>13</v>
      </c>
      <c r="C43" s="332" t="s">
        <v>81</v>
      </c>
      <c r="D43" s="333" t="s">
        <v>46</v>
      </c>
      <c r="E43" s="335">
        <v>146</v>
      </c>
      <c r="F43" s="397">
        <v>144</v>
      </c>
      <c r="G43" s="397">
        <v>126</v>
      </c>
      <c r="H43" s="397">
        <v>124</v>
      </c>
      <c r="I43" s="336">
        <f t="shared" si="6"/>
        <v>52</v>
      </c>
      <c r="J43" s="141">
        <f t="shared" si="7"/>
        <v>592</v>
      </c>
      <c r="K43" s="192">
        <f t="shared" si="8"/>
        <v>0</v>
      </c>
      <c r="L43" s="337">
        <f t="shared" si="9"/>
        <v>124</v>
      </c>
      <c r="M43" s="338">
        <f t="shared" si="10"/>
        <v>146</v>
      </c>
      <c r="N43" s="339"/>
      <c r="O43" s="398"/>
      <c r="P43" s="341"/>
      <c r="Q43" s="399">
        <v>169</v>
      </c>
      <c r="R43" s="400">
        <f t="shared" si="11"/>
        <v>182</v>
      </c>
      <c r="S43" s="343" t="s">
        <v>38</v>
      </c>
      <c r="T43" s="295">
        <f t="shared" si="12"/>
        <v>1</v>
      </c>
      <c r="U43" s="295">
        <f t="shared" si="13"/>
        <v>1</v>
      </c>
      <c r="V43" s="295">
        <f t="shared" si="14"/>
        <v>1</v>
      </c>
      <c r="W43" s="295">
        <f t="shared" si="15"/>
        <v>1</v>
      </c>
      <c r="X43" s="133">
        <f t="shared" si="16"/>
        <v>4</v>
      </c>
      <c r="Y43" s="200">
        <f t="shared" si="17"/>
        <v>135</v>
      </c>
      <c r="Z43" s="200">
        <f t="shared" si="18"/>
        <v>148</v>
      </c>
    </row>
    <row r="44" spans="1:26" s="133" customFormat="1" ht="20.25" customHeight="1" thickBot="1" thickTop="1">
      <c r="A44" s="391">
        <v>11</v>
      </c>
      <c r="B44" s="108">
        <v>0</v>
      </c>
      <c r="C44" s="275" t="s">
        <v>343</v>
      </c>
      <c r="D44" s="135" t="s">
        <v>43</v>
      </c>
      <c r="E44" s="203">
        <v>183</v>
      </c>
      <c r="F44" s="201">
        <v>190</v>
      </c>
      <c r="G44" s="204">
        <v>190</v>
      </c>
      <c r="H44" s="204">
        <v>183</v>
      </c>
      <c r="I44" s="140">
        <f t="shared" si="6"/>
        <v>0</v>
      </c>
      <c r="J44" s="141">
        <f t="shared" si="7"/>
        <v>746</v>
      </c>
      <c r="K44" s="142">
        <f t="shared" si="8"/>
        <v>154</v>
      </c>
      <c r="L44" s="143">
        <f t="shared" si="9"/>
        <v>183</v>
      </c>
      <c r="M44" s="144">
        <f t="shared" si="10"/>
        <v>190</v>
      </c>
      <c r="N44" s="145"/>
      <c r="O44" s="146"/>
      <c r="P44" s="201">
        <v>190</v>
      </c>
      <c r="Q44" s="148"/>
      <c r="R44" s="396">
        <f t="shared" si="11"/>
        <v>190</v>
      </c>
      <c r="S44" s="149" t="s">
        <v>111</v>
      </c>
      <c r="T44" s="295">
        <f t="shared" si="12"/>
        <v>1</v>
      </c>
      <c r="U44" s="295">
        <f t="shared" si="13"/>
        <v>1</v>
      </c>
      <c r="V44" s="295">
        <f t="shared" si="14"/>
        <v>1</v>
      </c>
      <c r="W44" s="295">
        <f t="shared" si="15"/>
        <v>1</v>
      </c>
      <c r="X44" s="133">
        <f t="shared" si="16"/>
        <v>4</v>
      </c>
      <c r="Y44" s="150">
        <f t="shared" si="17"/>
        <v>186.5</v>
      </c>
      <c r="Z44" s="150">
        <f t="shared" si="18"/>
        <v>186.5</v>
      </c>
    </row>
    <row r="45" spans="1:26" s="133" customFormat="1" ht="20.25" customHeight="1" thickTop="1">
      <c r="A45" s="205">
        <v>12</v>
      </c>
      <c r="B45" s="48">
        <v>14</v>
      </c>
      <c r="C45" s="277" t="s">
        <v>342</v>
      </c>
      <c r="D45" s="326" t="s">
        <v>44</v>
      </c>
      <c r="E45" s="279">
        <v>181</v>
      </c>
      <c r="F45" s="279">
        <v>155</v>
      </c>
      <c r="G45" s="279">
        <v>140</v>
      </c>
      <c r="H45" s="279">
        <v>173</v>
      </c>
      <c r="I45" s="323">
        <f t="shared" si="6"/>
        <v>56</v>
      </c>
      <c r="J45" s="141">
        <f t="shared" si="7"/>
        <v>705</v>
      </c>
      <c r="K45" s="159">
        <f t="shared" si="8"/>
        <v>113</v>
      </c>
      <c r="L45" s="143">
        <f t="shared" si="9"/>
        <v>140</v>
      </c>
      <c r="M45" s="144">
        <f t="shared" si="10"/>
        <v>181</v>
      </c>
      <c r="N45" s="145"/>
      <c r="O45" s="293"/>
      <c r="P45" s="292"/>
      <c r="Q45" s="329">
        <v>135</v>
      </c>
      <c r="R45" s="66">
        <f t="shared" si="11"/>
        <v>149</v>
      </c>
      <c r="S45" s="294" t="s">
        <v>52</v>
      </c>
      <c r="T45" s="295">
        <f t="shared" si="12"/>
        <v>1</v>
      </c>
      <c r="U45" s="295">
        <f t="shared" si="13"/>
        <v>1</v>
      </c>
      <c r="V45" s="295">
        <f t="shared" si="14"/>
        <v>1</v>
      </c>
      <c r="W45" s="295">
        <f t="shared" si="15"/>
        <v>1</v>
      </c>
      <c r="X45" s="133">
        <f t="shared" si="16"/>
        <v>4</v>
      </c>
      <c r="Y45" s="150">
        <f t="shared" si="17"/>
        <v>162.25</v>
      </c>
      <c r="Z45" s="160">
        <f t="shared" si="18"/>
        <v>176.25</v>
      </c>
    </row>
    <row r="46" spans="1:26" s="133" customFormat="1" ht="20.25" customHeight="1">
      <c r="A46" s="393">
        <v>13</v>
      </c>
      <c r="B46" s="108">
        <v>11</v>
      </c>
      <c r="C46" s="277" t="s">
        <v>79</v>
      </c>
      <c r="D46" s="326" t="s">
        <v>34</v>
      </c>
      <c r="E46" s="136">
        <v>156</v>
      </c>
      <c r="F46" s="136">
        <v>181</v>
      </c>
      <c r="G46" s="137">
        <v>200</v>
      </c>
      <c r="H46" s="401">
        <v>149</v>
      </c>
      <c r="I46" s="323">
        <f t="shared" si="6"/>
        <v>44</v>
      </c>
      <c r="J46" s="141">
        <f t="shared" si="7"/>
        <v>730</v>
      </c>
      <c r="K46" s="159">
        <f t="shared" si="8"/>
        <v>138</v>
      </c>
      <c r="L46" s="143">
        <f t="shared" si="9"/>
        <v>149</v>
      </c>
      <c r="M46" s="144">
        <f t="shared" si="10"/>
        <v>200</v>
      </c>
      <c r="N46" s="324"/>
      <c r="O46" s="148"/>
      <c r="P46" s="146"/>
      <c r="Q46" s="207">
        <v>179</v>
      </c>
      <c r="R46" s="396">
        <f t="shared" si="11"/>
        <v>190</v>
      </c>
      <c r="S46" s="149" t="s">
        <v>35</v>
      </c>
      <c r="T46" s="295">
        <f t="shared" si="12"/>
        <v>1</v>
      </c>
      <c r="U46" s="295">
        <f t="shared" si="13"/>
        <v>1</v>
      </c>
      <c r="V46" s="295">
        <f t="shared" si="14"/>
        <v>1</v>
      </c>
      <c r="W46" s="295">
        <f t="shared" si="15"/>
        <v>1</v>
      </c>
      <c r="X46" s="133">
        <f t="shared" si="16"/>
        <v>4</v>
      </c>
      <c r="Y46" s="150">
        <f t="shared" si="17"/>
        <v>171.5</v>
      </c>
      <c r="Z46" s="160">
        <f t="shared" si="18"/>
        <v>182.5</v>
      </c>
    </row>
    <row r="47" spans="1:26" s="133" customFormat="1" ht="20.25" customHeight="1" thickBot="1">
      <c r="A47" s="391">
        <v>14</v>
      </c>
      <c r="B47" s="48">
        <v>21</v>
      </c>
      <c r="C47" s="347" t="s">
        <v>47</v>
      </c>
      <c r="D47" s="326" t="s">
        <v>35</v>
      </c>
      <c r="E47" s="328">
        <v>172</v>
      </c>
      <c r="F47" s="401">
        <v>170</v>
      </c>
      <c r="G47" s="328">
        <v>171</v>
      </c>
      <c r="H47" s="394">
        <v>147</v>
      </c>
      <c r="I47" s="323">
        <f t="shared" si="6"/>
        <v>84</v>
      </c>
      <c r="J47" s="141">
        <f t="shared" si="7"/>
        <v>744</v>
      </c>
      <c r="K47" s="159">
        <f t="shared" si="8"/>
        <v>152</v>
      </c>
      <c r="L47" s="350">
        <f t="shared" si="9"/>
        <v>147</v>
      </c>
      <c r="M47" s="144">
        <f t="shared" si="10"/>
        <v>172</v>
      </c>
      <c r="N47" s="351"/>
      <c r="O47" s="394">
        <v>147</v>
      </c>
      <c r="P47" s="292"/>
      <c r="Q47" s="352"/>
      <c r="R47" s="39">
        <f t="shared" si="11"/>
        <v>21</v>
      </c>
      <c r="S47" s="294" t="s">
        <v>55</v>
      </c>
      <c r="T47" s="295">
        <f t="shared" si="12"/>
        <v>1</v>
      </c>
      <c r="U47" s="295">
        <f t="shared" si="13"/>
        <v>1</v>
      </c>
      <c r="V47" s="295">
        <f t="shared" si="14"/>
        <v>1</v>
      </c>
      <c r="W47" s="295">
        <f t="shared" si="15"/>
        <v>1</v>
      </c>
      <c r="X47" s="133">
        <f t="shared" si="16"/>
        <v>4</v>
      </c>
      <c r="Y47" s="160">
        <f t="shared" si="17"/>
        <v>165</v>
      </c>
      <c r="Z47" s="160">
        <f t="shared" si="18"/>
        <v>186</v>
      </c>
    </row>
    <row r="48" spans="1:26" s="133" customFormat="1" ht="20.25" customHeight="1" thickTop="1">
      <c r="A48" s="205">
        <v>15</v>
      </c>
      <c r="B48" s="48">
        <v>29</v>
      </c>
      <c r="C48" s="349" t="s">
        <v>54</v>
      </c>
      <c r="D48" s="326" t="s">
        <v>114</v>
      </c>
      <c r="E48" s="327">
        <v>167</v>
      </c>
      <c r="F48" s="402">
        <v>169</v>
      </c>
      <c r="G48" s="327">
        <v>159</v>
      </c>
      <c r="H48" s="327">
        <v>180</v>
      </c>
      <c r="I48" s="323">
        <f t="shared" si="6"/>
        <v>116</v>
      </c>
      <c r="J48" s="141">
        <f t="shared" si="7"/>
        <v>791</v>
      </c>
      <c r="K48" s="159">
        <f t="shared" si="8"/>
        <v>199</v>
      </c>
      <c r="L48" s="350">
        <f t="shared" si="9"/>
        <v>159</v>
      </c>
      <c r="M48" s="354">
        <f t="shared" si="10"/>
        <v>180</v>
      </c>
      <c r="N48" s="351"/>
      <c r="O48" s="402">
        <v>169</v>
      </c>
      <c r="P48" s="292"/>
      <c r="Q48" s="352"/>
      <c r="R48" s="39">
        <f t="shared" si="11"/>
        <v>29</v>
      </c>
      <c r="S48" s="294" t="s">
        <v>40</v>
      </c>
      <c r="T48" s="295">
        <f t="shared" si="12"/>
        <v>1</v>
      </c>
      <c r="U48" s="295">
        <f t="shared" si="13"/>
        <v>1</v>
      </c>
      <c r="V48" s="295">
        <f t="shared" si="14"/>
        <v>1</v>
      </c>
      <c r="W48" s="295">
        <f t="shared" si="15"/>
        <v>1</v>
      </c>
      <c r="X48" s="133">
        <f t="shared" si="16"/>
        <v>4</v>
      </c>
      <c r="Y48" s="160">
        <f t="shared" si="17"/>
        <v>168.75</v>
      </c>
      <c r="Z48" s="160">
        <f t="shared" si="18"/>
        <v>197.75</v>
      </c>
    </row>
    <row r="49" spans="1:26" s="206" customFormat="1" ht="20.25" customHeight="1">
      <c r="A49" s="393">
        <v>16</v>
      </c>
      <c r="B49" s="48">
        <v>30</v>
      </c>
      <c r="C49" s="277" t="s">
        <v>126</v>
      </c>
      <c r="D49" s="135" t="s">
        <v>68</v>
      </c>
      <c r="E49" s="246">
        <v>151</v>
      </c>
      <c r="F49" s="320">
        <v>132</v>
      </c>
      <c r="G49" s="139">
        <v>111</v>
      </c>
      <c r="H49" s="320">
        <v>139</v>
      </c>
      <c r="I49" s="140">
        <f t="shared" si="6"/>
        <v>120</v>
      </c>
      <c r="J49" s="141">
        <f t="shared" si="7"/>
        <v>653</v>
      </c>
      <c r="K49" s="159">
        <f t="shared" si="8"/>
        <v>61</v>
      </c>
      <c r="L49" s="143">
        <f t="shared" si="9"/>
        <v>111</v>
      </c>
      <c r="M49" s="144">
        <f t="shared" si="10"/>
        <v>151</v>
      </c>
      <c r="N49" s="324"/>
      <c r="O49" s="146"/>
      <c r="P49" s="147"/>
      <c r="Q49" s="148"/>
      <c r="R49" s="66">
        <f t="shared" si="11"/>
        <v>30</v>
      </c>
      <c r="S49" s="149"/>
      <c r="T49" s="295">
        <f t="shared" si="12"/>
        <v>1</v>
      </c>
      <c r="U49" s="295">
        <f t="shared" si="13"/>
        <v>1</v>
      </c>
      <c r="V49" s="295">
        <f t="shared" si="14"/>
        <v>1</v>
      </c>
      <c r="W49" s="295">
        <f t="shared" si="15"/>
        <v>1</v>
      </c>
      <c r="X49" s="133">
        <f t="shared" si="16"/>
        <v>4</v>
      </c>
      <c r="Y49" s="150">
        <f t="shared" si="17"/>
        <v>133.25</v>
      </c>
      <c r="Z49" s="150">
        <f t="shared" si="18"/>
        <v>163.25</v>
      </c>
    </row>
    <row r="50" spans="1:26" s="206" customFormat="1" ht="20.25" customHeight="1" thickBot="1">
      <c r="A50" s="391">
        <v>17</v>
      </c>
      <c r="B50" s="48">
        <v>4</v>
      </c>
      <c r="C50" s="347" t="s">
        <v>22</v>
      </c>
      <c r="D50" s="135" t="s">
        <v>111</v>
      </c>
      <c r="E50" s="310">
        <v>180</v>
      </c>
      <c r="F50" s="136">
        <v>170</v>
      </c>
      <c r="G50" s="162">
        <v>206</v>
      </c>
      <c r="H50" s="136">
        <v>194</v>
      </c>
      <c r="I50" s="140">
        <f t="shared" si="6"/>
        <v>16</v>
      </c>
      <c r="J50" s="141">
        <f t="shared" si="7"/>
        <v>766</v>
      </c>
      <c r="K50" s="159">
        <f t="shared" si="8"/>
        <v>174</v>
      </c>
      <c r="L50" s="143">
        <f t="shared" si="9"/>
        <v>170</v>
      </c>
      <c r="M50" s="144">
        <f t="shared" si="10"/>
        <v>206</v>
      </c>
      <c r="N50" s="324"/>
      <c r="O50" s="310">
        <v>180</v>
      </c>
      <c r="P50" s="148"/>
      <c r="Q50" s="146"/>
      <c r="R50" s="66">
        <f t="shared" si="11"/>
        <v>4</v>
      </c>
      <c r="S50" s="149" t="s">
        <v>43</v>
      </c>
      <c r="T50" s="295">
        <f t="shared" si="12"/>
        <v>1</v>
      </c>
      <c r="U50" s="295">
        <f t="shared" si="13"/>
        <v>1</v>
      </c>
      <c r="V50" s="295">
        <f t="shared" si="14"/>
        <v>1</v>
      </c>
      <c r="W50" s="295">
        <f t="shared" si="15"/>
        <v>1</v>
      </c>
      <c r="X50" s="133">
        <f t="shared" si="16"/>
        <v>4</v>
      </c>
      <c r="Y50" s="150">
        <f t="shared" si="17"/>
        <v>187.5</v>
      </c>
      <c r="Z50" s="150">
        <f t="shared" si="18"/>
        <v>191.5</v>
      </c>
    </row>
    <row r="51" spans="1:26" s="206" customFormat="1" ht="20.25" customHeight="1" thickTop="1">
      <c r="A51" s="205">
        <v>18</v>
      </c>
      <c r="B51" s="48">
        <v>26</v>
      </c>
      <c r="C51" s="282" t="s">
        <v>15</v>
      </c>
      <c r="D51" s="135" t="s">
        <v>50</v>
      </c>
      <c r="E51" s="139">
        <v>181</v>
      </c>
      <c r="F51" s="139">
        <v>153</v>
      </c>
      <c r="G51" s="139">
        <v>195</v>
      </c>
      <c r="H51" s="163">
        <v>168</v>
      </c>
      <c r="I51" s="140">
        <f t="shared" si="6"/>
        <v>104</v>
      </c>
      <c r="J51" s="141">
        <f t="shared" si="7"/>
        <v>801</v>
      </c>
      <c r="K51" s="159">
        <f t="shared" si="8"/>
        <v>209</v>
      </c>
      <c r="L51" s="143">
        <f t="shared" si="9"/>
        <v>153</v>
      </c>
      <c r="M51" s="144">
        <f t="shared" si="10"/>
        <v>195</v>
      </c>
      <c r="N51" s="324"/>
      <c r="O51" s="163">
        <v>168</v>
      </c>
      <c r="P51" s="147"/>
      <c r="Q51" s="148"/>
      <c r="R51" s="66">
        <f t="shared" si="11"/>
        <v>26</v>
      </c>
      <c r="S51" s="149" t="s">
        <v>113</v>
      </c>
      <c r="T51" s="295">
        <f t="shared" si="12"/>
        <v>1</v>
      </c>
      <c r="U51" s="295">
        <f t="shared" si="13"/>
        <v>1</v>
      </c>
      <c r="V51" s="295">
        <f t="shared" si="14"/>
        <v>1</v>
      </c>
      <c r="W51" s="295">
        <f t="shared" si="15"/>
        <v>1</v>
      </c>
      <c r="X51" s="133">
        <f t="shared" si="16"/>
        <v>4</v>
      </c>
      <c r="Y51" s="150">
        <f t="shared" si="17"/>
        <v>174.25</v>
      </c>
      <c r="Z51" s="150">
        <f t="shared" si="18"/>
        <v>200.25</v>
      </c>
    </row>
    <row r="52" spans="1:26" s="206" customFormat="1" ht="20.25" customHeight="1">
      <c r="A52" s="393">
        <v>19</v>
      </c>
      <c r="B52" s="48">
        <v>4</v>
      </c>
      <c r="C52" s="281" t="s">
        <v>127</v>
      </c>
      <c r="D52" s="135" t="s">
        <v>52</v>
      </c>
      <c r="E52" s="136">
        <v>166</v>
      </c>
      <c r="F52" s="139">
        <v>183</v>
      </c>
      <c r="G52" s="139">
        <v>194</v>
      </c>
      <c r="H52" s="139">
        <v>184</v>
      </c>
      <c r="I52" s="140">
        <f t="shared" si="6"/>
        <v>16</v>
      </c>
      <c r="J52" s="141">
        <f t="shared" si="7"/>
        <v>743</v>
      </c>
      <c r="K52" s="159">
        <f t="shared" si="8"/>
        <v>151</v>
      </c>
      <c r="L52" s="143">
        <f t="shared" si="9"/>
        <v>166</v>
      </c>
      <c r="M52" s="144">
        <f t="shared" si="10"/>
        <v>194</v>
      </c>
      <c r="N52" s="324"/>
      <c r="O52" s="163">
        <v>157</v>
      </c>
      <c r="P52" s="147"/>
      <c r="Q52" s="148"/>
      <c r="R52" s="66">
        <f t="shared" si="11"/>
        <v>4</v>
      </c>
      <c r="S52" s="149" t="s">
        <v>37</v>
      </c>
      <c r="T52" s="295">
        <f t="shared" si="12"/>
        <v>1</v>
      </c>
      <c r="U52" s="295">
        <f t="shared" si="13"/>
        <v>1</v>
      </c>
      <c r="V52" s="295">
        <f t="shared" si="14"/>
        <v>1</v>
      </c>
      <c r="W52" s="295">
        <f t="shared" si="15"/>
        <v>1</v>
      </c>
      <c r="X52" s="133">
        <f t="shared" si="16"/>
        <v>4</v>
      </c>
      <c r="Y52" s="150">
        <f t="shared" si="17"/>
        <v>181.75</v>
      </c>
      <c r="Z52" s="150">
        <f t="shared" si="18"/>
        <v>185.75</v>
      </c>
    </row>
    <row r="53" spans="1:26" s="206" customFormat="1" ht="20.25" customHeight="1" thickBot="1">
      <c r="A53" s="391">
        <v>20</v>
      </c>
      <c r="B53" s="48">
        <v>20</v>
      </c>
      <c r="C53" s="281" t="s">
        <v>45</v>
      </c>
      <c r="D53" s="135" t="s">
        <v>67</v>
      </c>
      <c r="E53" s="136">
        <v>133</v>
      </c>
      <c r="F53" s="201">
        <v>178</v>
      </c>
      <c r="G53" s="139">
        <v>153</v>
      </c>
      <c r="H53" s="137">
        <v>236</v>
      </c>
      <c r="I53" s="140">
        <f t="shared" si="6"/>
        <v>80</v>
      </c>
      <c r="J53" s="141">
        <f t="shared" si="7"/>
        <v>780</v>
      </c>
      <c r="K53" s="159">
        <f t="shared" si="8"/>
        <v>188</v>
      </c>
      <c r="L53" s="143">
        <f t="shared" si="9"/>
        <v>133</v>
      </c>
      <c r="M53" s="144">
        <f t="shared" si="10"/>
        <v>236</v>
      </c>
      <c r="N53" s="324"/>
      <c r="O53" s="146"/>
      <c r="P53" s="201">
        <v>178</v>
      </c>
      <c r="Q53" s="148"/>
      <c r="R53" s="66">
        <f t="shared" si="11"/>
        <v>198</v>
      </c>
      <c r="S53" s="149" t="s">
        <v>34</v>
      </c>
      <c r="T53" s="295">
        <f t="shared" si="12"/>
        <v>1</v>
      </c>
      <c r="U53" s="295">
        <f t="shared" si="13"/>
        <v>1</v>
      </c>
      <c r="V53" s="295">
        <f t="shared" si="14"/>
        <v>1</v>
      </c>
      <c r="W53" s="295">
        <f t="shared" si="15"/>
        <v>1</v>
      </c>
      <c r="X53" s="133">
        <f t="shared" si="16"/>
        <v>4</v>
      </c>
      <c r="Y53" s="150">
        <f t="shared" si="17"/>
        <v>175</v>
      </c>
      <c r="Z53" s="150">
        <f t="shared" si="18"/>
        <v>195</v>
      </c>
    </row>
    <row r="54" ht="15.75" thickTop="1"/>
    <row r="55" spans="3:8" ht="15.75" thickBot="1">
      <c r="C55" s="209"/>
      <c r="D55" s="210"/>
      <c r="E55" s="211"/>
      <c r="F55" s="211"/>
      <c r="G55" s="71"/>
      <c r="H55" s="71"/>
    </row>
    <row r="56" spans="3:10" ht="19.5" customHeight="1">
      <c r="C56" s="229" t="s">
        <v>94</v>
      </c>
      <c r="D56" s="230">
        <v>165</v>
      </c>
      <c r="E56" s="230">
        <v>150</v>
      </c>
      <c r="F56" s="230">
        <v>180</v>
      </c>
      <c r="G56" s="231">
        <v>165</v>
      </c>
      <c r="H56" s="231">
        <v>179</v>
      </c>
      <c r="I56" s="231">
        <v>212</v>
      </c>
      <c r="J56" s="231">
        <v>160</v>
      </c>
    </row>
    <row r="57" spans="3:10" ht="15">
      <c r="C57" s="232" t="s">
        <v>95</v>
      </c>
      <c r="D57" s="233">
        <f aca="true" t="shared" si="19" ref="D57:J57">IF(D56&lt;140,30,IF(D56&gt;=200,0,IF(D56&gt;=140,(200-D56)*0.5)))</f>
        <v>17.5</v>
      </c>
      <c r="E57" s="233">
        <f t="shared" si="19"/>
        <v>25</v>
      </c>
      <c r="F57" s="233">
        <f t="shared" si="19"/>
        <v>10</v>
      </c>
      <c r="G57" s="234">
        <f t="shared" si="19"/>
        <v>17.5</v>
      </c>
      <c r="H57" s="234">
        <f t="shared" si="19"/>
        <v>10.5</v>
      </c>
      <c r="I57" s="234">
        <f t="shared" si="19"/>
        <v>0</v>
      </c>
      <c r="J57" s="234">
        <f t="shared" si="19"/>
        <v>20</v>
      </c>
    </row>
    <row r="58" spans="3:10" ht="16.5" thickBot="1">
      <c r="C58" s="235" t="s">
        <v>96</v>
      </c>
      <c r="D58" s="236">
        <f aca="true" t="shared" si="20" ref="D58:J58">D57+D56</f>
        <v>182.5</v>
      </c>
      <c r="E58" s="236">
        <f t="shared" si="20"/>
        <v>175</v>
      </c>
      <c r="F58" s="236">
        <f t="shared" si="20"/>
        <v>190</v>
      </c>
      <c r="G58" s="237">
        <f t="shared" si="20"/>
        <v>182.5</v>
      </c>
      <c r="H58" s="237">
        <f t="shared" si="20"/>
        <v>189.5</v>
      </c>
      <c r="I58" s="237">
        <f t="shared" si="20"/>
        <v>212</v>
      </c>
      <c r="J58" s="237">
        <f t="shared" si="20"/>
        <v>180</v>
      </c>
    </row>
    <row r="59" spans="3:10" ht="15.75" thickBot="1">
      <c r="C59" s="212"/>
      <c r="D59" s="213"/>
      <c r="E59" s="212"/>
      <c r="F59" s="212"/>
      <c r="G59" s="212"/>
      <c r="H59" s="214"/>
      <c r="I59" s="215"/>
      <c r="J59" s="215"/>
    </row>
    <row r="60" spans="3:10" ht="18.75" customHeight="1">
      <c r="C60" s="359" t="s">
        <v>118</v>
      </c>
      <c r="D60" s="360" t="s">
        <v>119</v>
      </c>
      <c r="E60" s="360" t="s">
        <v>120</v>
      </c>
      <c r="F60" s="360" t="s">
        <v>121</v>
      </c>
      <c r="G60" s="360" t="s">
        <v>122</v>
      </c>
      <c r="H60" s="218" t="s">
        <v>93</v>
      </c>
      <c r="I60" s="218" t="s">
        <v>12</v>
      </c>
      <c r="J60" s="218" t="s">
        <v>14</v>
      </c>
    </row>
    <row r="61" spans="3:10" ht="24.75" customHeight="1" thickBot="1">
      <c r="C61" s="403" t="s">
        <v>343</v>
      </c>
      <c r="D61" s="225">
        <v>165</v>
      </c>
      <c r="E61" s="404">
        <v>150</v>
      </c>
      <c r="F61" s="227">
        <v>180</v>
      </c>
      <c r="G61" s="227">
        <v>165</v>
      </c>
      <c r="H61" s="405">
        <v>179</v>
      </c>
      <c r="I61" s="405">
        <v>212</v>
      </c>
      <c r="J61" s="405">
        <v>160</v>
      </c>
    </row>
  </sheetData>
  <sheetProtection password="CF7A" sheet="1" objects="1" scenarios="1" selectLockedCells="1" selectUnlockedCells="1"/>
  <dataValidations count="1">
    <dataValidation errorStyle="warning" allowBlank="1" showInputMessage="1" showErrorMessage="1" promptTitle="гандикапы" errorTitle="гандикапы" error="неправильный вод" sqref="E59:G59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63" r:id="rId2"/>
  <rowBreaks count="1" manualBreakCount="1">
    <brk id="31" max="255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9"/>
  <dimension ref="A2:Z58"/>
  <sheetViews>
    <sheetView zoomScale="75" zoomScaleNormal="75" zoomScaleSheetLayoutView="75" workbookViewId="0" topLeftCell="A1">
      <selection activeCell="AB11" sqref="AB11"/>
    </sheetView>
  </sheetViews>
  <sheetFormatPr defaultColWidth="9.140625" defaultRowHeight="12.75"/>
  <cols>
    <col min="1" max="1" width="5.7109375" style="1" customWidth="1"/>
    <col min="2" max="2" width="5.28125" style="74" customWidth="1"/>
    <col min="3" max="3" width="39.57421875" style="75" bestFit="1" customWidth="1"/>
    <col min="4" max="4" width="6.00390625" style="10" bestFit="1" customWidth="1"/>
    <col min="5" max="6" width="6.140625" style="1" customWidth="1"/>
    <col min="7" max="7" width="6.421875" style="3" customWidth="1"/>
    <col min="8" max="8" width="6.57421875" style="3" customWidth="1"/>
    <col min="9" max="9" width="7.140625" style="12" bestFit="1" customWidth="1"/>
    <col min="10" max="10" width="10.28125" style="3" customWidth="1"/>
    <col min="11" max="11" width="7.00390625" style="2" customWidth="1"/>
    <col min="12" max="12" width="7.421875" style="2" customWidth="1"/>
    <col min="13" max="13" width="5.8515625" style="2" customWidth="1"/>
    <col min="14" max="14" width="1.7109375" style="3" customWidth="1"/>
    <col min="15" max="17" width="5.421875" style="4" customWidth="1"/>
    <col min="18" max="18" width="6.00390625" style="5" customWidth="1"/>
    <col min="19" max="19" width="5.421875" style="0" customWidth="1"/>
    <col min="20" max="20" width="0" style="3" hidden="1" customWidth="1"/>
    <col min="21" max="24" width="0" style="0" hidden="1" customWidth="1"/>
    <col min="25" max="25" width="6.7109375" style="6" bestFit="1" customWidth="1"/>
    <col min="26" max="26" width="6.7109375" style="2" bestFit="1" customWidth="1"/>
  </cols>
  <sheetData>
    <row r="1" ht="82.5" customHeight="1"/>
    <row r="2" spans="1:8" ht="27" customHeight="1">
      <c r="A2" s="7" t="s">
        <v>97</v>
      </c>
      <c r="C2" s="9" t="s">
        <v>98</v>
      </c>
      <c r="E2" s="11"/>
      <c r="F2" s="11"/>
      <c r="G2" s="11"/>
      <c r="H2" s="11"/>
    </row>
    <row r="3" spans="1:26" ht="55.5" thickBot="1">
      <c r="A3" s="77" t="s">
        <v>2</v>
      </c>
      <c r="B3" s="238" t="s">
        <v>99</v>
      </c>
      <c r="C3" s="239" t="s">
        <v>100</v>
      </c>
      <c r="D3" s="406" t="s">
        <v>5</v>
      </c>
      <c r="E3" s="407" t="s">
        <v>6</v>
      </c>
      <c r="F3" s="366" t="s">
        <v>7</v>
      </c>
      <c r="G3" s="367" t="s">
        <v>166</v>
      </c>
      <c r="H3" s="367" t="s">
        <v>167</v>
      </c>
      <c r="I3" s="19" t="s">
        <v>101</v>
      </c>
      <c r="J3" s="368" t="s">
        <v>102</v>
      </c>
      <c r="K3" s="21" t="s">
        <v>11</v>
      </c>
      <c r="M3" s="12"/>
      <c r="N3" s="2"/>
      <c r="O3" s="2"/>
      <c r="P3" s="2"/>
      <c r="R3" s="3"/>
      <c r="S3" s="3"/>
      <c r="T3"/>
      <c r="W3" s="3"/>
      <c r="Y3" s="4"/>
      <c r="Z3" s="5"/>
    </row>
    <row r="4" spans="1:26" ht="19.5">
      <c r="A4" s="245" t="s">
        <v>12</v>
      </c>
      <c r="B4" s="48">
        <v>7</v>
      </c>
      <c r="C4" s="247" t="s">
        <v>26</v>
      </c>
      <c r="D4" s="64">
        <v>4</v>
      </c>
      <c r="E4" s="65">
        <v>201</v>
      </c>
      <c r="F4" s="38">
        <v>202</v>
      </c>
      <c r="G4" s="39">
        <f aca="true" t="shared" si="0" ref="G4:G9">E4+B4</f>
        <v>208</v>
      </c>
      <c r="H4" s="202">
        <f aca="true" t="shared" si="1" ref="H4:H9">F4+B4</f>
        <v>209</v>
      </c>
      <c r="I4" s="40">
        <f aca="true" t="shared" si="2" ref="I4:I9">H4+G4</f>
        <v>417</v>
      </c>
      <c r="J4" s="41">
        <f aca="true" t="shared" si="3" ref="J4:J9">I4-$I$4</f>
        <v>0</v>
      </c>
      <c r="K4" s="87">
        <v>44</v>
      </c>
      <c r="M4" s="31"/>
      <c r="N4" s="2"/>
      <c r="O4" s="2"/>
      <c r="P4" s="2"/>
      <c r="R4" s="3"/>
      <c r="S4" s="3"/>
      <c r="T4"/>
      <c r="W4" s="3"/>
      <c r="Y4" s="4"/>
      <c r="Z4" s="5"/>
    </row>
    <row r="5" spans="1:26" ht="18">
      <c r="A5" s="245" t="s">
        <v>14</v>
      </c>
      <c r="B5" s="48">
        <v>29</v>
      </c>
      <c r="C5" s="278" t="s">
        <v>77</v>
      </c>
      <c r="D5" s="37">
        <v>7</v>
      </c>
      <c r="E5" s="38">
        <v>177</v>
      </c>
      <c r="F5" s="38">
        <v>172</v>
      </c>
      <c r="G5" s="39">
        <f t="shared" si="0"/>
        <v>206</v>
      </c>
      <c r="H5" s="202">
        <f t="shared" si="1"/>
        <v>201</v>
      </c>
      <c r="I5" s="40">
        <f t="shared" si="2"/>
        <v>407</v>
      </c>
      <c r="J5" s="41">
        <f t="shared" si="3"/>
        <v>-10</v>
      </c>
      <c r="K5" s="87">
        <v>31</v>
      </c>
      <c r="M5" s="31"/>
      <c r="N5" s="2"/>
      <c r="O5" s="2"/>
      <c r="P5" s="2"/>
      <c r="R5" s="3"/>
      <c r="S5" s="3"/>
      <c r="T5"/>
      <c r="W5" s="3"/>
      <c r="Y5" s="4"/>
      <c r="Z5" s="5"/>
    </row>
    <row r="6" spans="1:26" ht="18">
      <c r="A6" s="249" t="s">
        <v>16</v>
      </c>
      <c r="B6" s="48">
        <v>30</v>
      </c>
      <c r="C6" s="277" t="s">
        <v>54</v>
      </c>
      <c r="D6" s="46">
        <v>2</v>
      </c>
      <c r="E6" s="38">
        <v>180</v>
      </c>
      <c r="F6" s="38">
        <v>160</v>
      </c>
      <c r="G6" s="39">
        <f t="shared" si="0"/>
        <v>210</v>
      </c>
      <c r="H6" s="202">
        <f t="shared" si="1"/>
        <v>190</v>
      </c>
      <c r="I6" s="40">
        <f t="shared" si="2"/>
        <v>400</v>
      </c>
      <c r="J6" s="41">
        <f t="shared" si="3"/>
        <v>-17</v>
      </c>
      <c r="K6" s="87">
        <v>22</v>
      </c>
      <c r="L6" s="45"/>
      <c r="M6" s="45"/>
      <c r="N6" s="2"/>
      <c r="O6" s="2"/>
      <c r="P6" s="2"/>
      <c r="R6" s="3"/>
      <c r="S6" s="3"/>
      <c r="T6"/>
      <c r="W6" s="3"/>
      <c r="Y6" s="4"/>
      <c r="Z6" s="5"/>
    </row>
    <row r="7" spans="1:26" ht="18">
      <c r="A7" s="245" t="s">
        <v>18</v>
      </c>
      <c r="B7" s="48">
        <v>20</v>
      </c>
      <c r="C7" s="263" t="s">
        <v>45</v>
      </c>
      <c r="D7" s="37">
        <v>6</v>
      </c>
      <c r="E7" s="38">
        <v>163</v>
      </c>
      <c r="F7" s="38">
        <v>169</v>
      </c>
      <c r="G7" s="39">
        <f t="shared" si="0"/>
        <v>183</v>
      </c>
      <c r="H7" s="202">
        <f t="shared" si="1"/>
        <v>189</v>
      </c>
      <c r="I7" s="40">
        <f t="shared" si="2"/>
        <v>372</v>
      </c>
      <c r="J7" s="41">
        <f t="shared" si="3"/>
        <v>-45</v>
      </c>
      <c r="K7" s="252" t="s">
        <v>123</v>
      </c>
      <c r="M7" s="31"/>
      <c r="N7" s="2"/>
      <c r="O7" s="2"/>
      <c r="P7" s="2"/>
      <c r="R7" s="3"/>
      <c r="S7" s="3"/>
      <c r="T7"/>
      <c r="W7" s="3"/>
      <c r="Y7" s="4"/>
      <c r="Z7" s="5"/>
    </row>
    <row r="8" spans="1:26" ht="18">
      <c r="A8" s="245" t="s">
        <v>21</v>
      </c>
      <c r="B8" s="48">
        <v>13</v>
      </c>
      <c r="C8" s="277" t="s">
        <v>51</v>
      </c>
      <c r="D8" s="37">
        <v>3</v>
      </c>
      <c r="E8" s="38">
        <v>163</v>
      </c>
      <c r="F8" s="408">
        <v>163</v>
      </c>
      <c r="G8" s="39">
        <f t="shared" si="0"/>
        <v>176</v>
      </c>
      <c r="H8" s="202">
        <f t="shared" si="1"/>
        <v>176</v>
      </c>
      <c r="I8" s="40">
        <f t="shared" si="2"/>
        <v>352</v>
      </c>
      <c r="J8" s="41">
        <f t="shared" si="3"/>
        <v>-65</v>
      </c>
      <c r="K8" s="252" t="s">
        <v>23</v>
      </c>
      <c r="M8" s="31"/>
      <c r="N8" s="2"/>
      <c r="O8" s="2"/>
      <c r="P8" s="2"/>
      <c r="R8" s="3"/>
      <c r="S8" s="3"/>
      <c r="T8"/>
      <c r="W8" s="3"/>
      <c r="Y8" s="4"/>
      <c r="Z8" s="5"/>
    </row>
    <row r="9" spans="1:26" ht="18.75" thickBot="1">
      <c r="A9" s="253" t="s">
        <v>24</v>
      </c>
      <c r="B9" s="48">
        <v>9</v>
      </c>
      <c r="C9" s="277" t="s">
        <v>70</v>
      </c>
      <c r="D9" s="37">
        <v>5</v>
      </c>
      <c r="E9" s="38">
        <v>171</v>
      </c>
      <c r="F9" s="38">
        <v>144</v>
      </c>
      <c r="G9" s="39">
        <f t="shared" si="0"/>
        <v>180</v>
      </c>
      <c r="H9" s="202">
        <f t="shared" si="1"/>
        <v>153</v>
      </c>
      <c r="I9" s="40">
        <f t="shared" si="2"/>
        <v>333</v>
      </c>
      <c r="J9" s="41">
        <f t="shared" si="3"/>
        <v>-84</v>
      </c>
      <c r="K9" s="260">
        <v>-0.3</v>
      </c>
      <c r="M9" s="61"/>
      <c r="N9" s="2"/>
      <c r="O9" s="2"/>
      <c r="P9" s="2"/>
      <c r="R9" s="3"/>
      <c r="S9" s="3"/>
      <c r="T9"/>
      <c r="W9" s="3"/>
      <c r="Y9" s="4"/>
      <c r="Z9" s="5"/>
    </row>
    <row r="10" spans="1:26" ht="50.25" customHeight="1" thickTop="1">
      <c r="A10" s="266"/>
      <c r="B10" s="117"/>
      <c r="C10" s="373"/>
      <c r="D10" s="267"/>
      <c r="E10" s="268"/>
      <c r="F10" s="268"/>
      <c r="G10" s="269"/>
      <c r="H10" s="116"/>
      <c r="I10" s="116"/>
      <c r="J10" s="96"/>
      <c r="K10" s="69"/>
      <c r="M10" s="70"/>
      <c r="N10" s="2"/>
      <c r="O10" s="2"/>
      <c r="P10" s="2"/>
      <c r="R10" s="3"/>
      <c r="S10" s="71"/>
      <c r="T10"/>
      <c r="W10" s="3"/>
      <c r="Y10" s="4"/>
      <c r="Z10" s="5"/>
    </row>
    <row r="11" spans="1:26" ht="31.5" customHeight="1">
      <c r="A11" s="266"/>
      <c r="B11" s="117"/>
      <c r="C11" s="121" t="s">
        <v>104</v>
      </c>
      <c r="D11" s="267"/>
      <c r="E11" s="268"/>
      <c r="F11" s="268"/>
      <c r="G11" s="269"/>
      <c r="H11" s="116"/>
      <c r="I11" s="116"/>
      <c r="J11" s="96"/>
      <c r="K11" s="69"/>
      <c r="M11" s="70"/>
      <c r="N11" s="2"/>
      <c r="O11" s="2"/>
      <c r="P11" s="2"/>
      <c r="R11" s="3"/>
      <c r="S11" s="71"/>
      <c r="T11"/>
      <c r="W11" s="3"/>
      <c r="Y11" s="4"/>
      <c r="Z11" s="5"/>
    </row>
    <row r="12" ht="63" customHeight="1">
      <c r="L12" s="76"/>
    </row>
    <row r="13" spans="1:8" ht="18">
      <c r="A13" s="7" t="s">
        <v>97</v>
      </c>
      <c r="C13" s="9" t="s">
        <v>105</v>
      </c>
      <c r="E13" s="11"/>
      <c r="F13" s="11"/>
      <c r="G13" s="11"/>
      <c r="H13" s="11"/>
    </row>
    <row r="14" spans="1:8" ht="49.5" customHeight="1" thickBot="1">
      <c r="A14" s="77" t="s">
        <v>32</v>
      </c>
      <c r="B14" s="374" t="s">
        <v>99</v>
      </c>
      <c r="C14" s="15" t="s">
        <v>100</v>
      </c>
      <c r="D14" s="77" t="s">
        <v>5</v>
      </c>
      <c r="E14" s="80" t="s">
        <v>6</v>
      </c>
      <c r="F14" s="81" t="s">
        <v>168</v>
      </c>
      <c r="G14" s="20" t="s">
        <v>102</v>
      </c>
      <c r="H14" s="83"/>
    </row>
    <row r="15" spans="1:19" ht="18">
      <c r="A15" s="84">
        <v>1</v>
      </c>
      <c r="B15" s="48">
        <v>30</v>
      </c>
      <c r="C15" s="409" t="s">
        <v>54</v>
      </c>
      <c r="D15" s="276" t="s">
        <v>113</v>
      </c>
      <c r="E15" s="86">
        <v>180</v>
      </c>
      <c r="F15" s="67">
        <f aca="true" t="shared" si="4" ref="F15:F29">B15+E15</f>
        <v>210</v>
      </c>
      <c r="G15" s="41">
        <f aca="true" t="shared" si="5" ref="G15:G29">F15-$F$20</f>
        <v>34</v>
      </c>
      <c r="H15" s="100" t="s">
        <v>39</v>
      </c>
      <c r="I15" s="87">
        <v>1</v>
      </c>
      <c r="P15" s="88"/>
      <c r="Q15" s="89"/>
      <c r="R15" s="90"/>
      <c r="S15" s="91"/>
    </row>
    <row r="16" spans="1:19" ht="18">
      <c r="A16" s="84">
        <v>2</v>
      </c>
      <c r="B16" s="48">
        <v>7</v>
      </c>
      <c r="C16" s="410" t="s">
        <v>26</v>
      </c>
      <c r="D16" s="264" t="s">
        <v>44</v>
      </c>
      <c r="E16" s="233">
        <v>201</v>
      </c>
      <c r="F16" s="67">
        <f t="shared" si="4"/>
        <v>208</v>
      </c>
      <c r="G16" s="41">
        <f t="shared" si="5"/>
        <v>32</v>
      </c>
      <c r="H16" s="100" t="s">
        <v>39</v>
      </c>
      <c r="I16" s="87">
        <v>2</v>
      </c>
      <c r="P16" s="88"/>
      <c r="Q16" s="89"/>
      <c r="R16" s="90"/>
      <c r="S16" s="91"/>
    </row>
    <row r="17" spans="1:19" ht="18">
      <c r="A17" s="94">
        <v>3</v>
      </c>
      <c r="B17" s="48">
        <v>29</v>
      </c>
      <c r="C17" s="278" t="s">
        <v>77</v>
      </c>
      <c r="D17" s="37" t="s">
        <v>111</v>
      </c>
      <c r="E17" s="38">
        <v>177</v>
      </c>
      <c r="F17" s="67">
        <f t="shared" si="4"/>
        <v>206</v>
      </c>
      <c r="G17" s="41">
        <f t="shared" si="5"/>
        <v>30</v>
      </c>
      <c r="I17" s="87">
        <v>3</v>
      </c>
      <c r="J17" s="32"/>
      <c r="P17" s="88"/>
      <c r="Q17" s="89"/>
      <c r="R17" s="90"/>
      <c r="S17" s="91"/>
    </row>
    <row r="18" spans="1:19" ht="18">
      <c r="A18" s="84">
        <v>4</v>
      </c>
      <c r="B18" s="48">
        <v>20</v>
      </c>
      <c r="C18" s="347" t="s">
        <v>45</v>
      </c>
      <c r="D18" s="37" t="s">
        <v>46</v>
      </c>
      <c r="E18" s="38">
        <v>163</v>
      </c>
      <c r="F18" s="67">
        <f t="shared" si="4"/>
        <v>183</v>
      </c>
      <c r="G18" s="41">
        <f t="shared" si="5"/>
        <v>7</v>
      </c>
      <c r="H18" s="96"/>
      <c r="I18" s="87">
        <v>4</v>
      </c>
      <c r="P18" s="88"/>
      <c r="Q18" s="89"/>
      <c r="R18" s="90"/>
      <c r="S18" s="91"/>
    </row>
    <row r="19" spans="1:19" ht="18">
      <c r="A19" s="84">
        <v>5</v>
      </c>
      <c r="B19" s="48">
        <v>9</v>
      </c>
      <c r="C19" s="409" t="s">
        <v>70</v>
      </c>
      <c r="D19" s="37" t="s">
        <v>36</v>
      </c>
      <c r="E19" s="38">
        <v>171</v>
      </c>
      <c r="F19" s="67">
        <f t="shared" si="4"/>
        <v>180</v>
      </c>
      <c r="G19" s="41">
        <f t="shared" si="5"/>
        <v>4</v>
      </c>
      <c r="H19" s="100" t="s">
        <v>39</v>
      </c>
      <c r="I19" s="87">
        <v>5</v>
      </c>
      <c r="P19" s="88"/>
      <c r="Q19" s="89"/>
      <c r="R19" s="90"/>
      <c r="S19" s="91"/>
    </row>
    <row r="20" spans="1:19" ht="18.75" thickBot="1">
      <c r="A20" s="101">
        <v>6</v>
      </c>
      <c r="B20" s="48">
        <v>13</v>
      </c>
      <c r="C20" s="409" t="s">
        <v>51</v>
      </c>
      <c r="D20" s="102" t="s">
        <v>34</v>
      </c>
      <c r="E20" s="103">
        <v>163</v>
      </c>
      <c r="F20" s="104">
        <f t="shared" si="4"/>
        <v>176</v>
      </c>
      <c r="G20" s="105">
        <f t="shared" si="5"/>
        <v>0</v>
      </c>
      <c r="H20" s="100" t="s">
        <v>39</v>
      </c>
      <c r="I20" s="87">
        <v>6</v>
      </c>
      <c r="P20" s="88"/>
      <c r="Q20" s="89"/>
      <c r="R20" s="90"/>
      <c r="S20" s="91"/>
    </row>
    <row r="21" spans="1:19" ht="18.75" thickTop="1">
      <c r="A21" s="106">
        <v>7</v>
      </c>
      <c r="B21" s="48">
        <v>14</v>
      </c>
      <c r="C21" s="277" t="s">
        <v>128</v>
      </c>
      <c r="D21" s="85" t="s">
        <v>38</v>
      </c>
      <c r="E21" s="86">
        <v>156</v>
      </c>
      <c r="F21" s="67">
        <f t="shared" si="4"/>
        <v>170</v>
      </c>
      <c r="G21" s="68">
        <f t="shared" si="5"/>
        <v>-6</v>
      </c>
      <c r="H21" s="96"/>
      <c r="I21" s="70"/>
      <c r="N21" s="4"/>
      <c r="P21" s="88"/>
      <c r="Q21" s="89"/>
      <c r="R21" s="90"/>
      <c r="S21" s="91"/>
    </row>
    <row r="22" spans="1:19" ht="18">
      <c r="A22" s="106">
        <v>8</v>
      </c>
      <c r="B22" s="108">
        <v>13</v>
      </c>
      <c r="C22" s="277" t="s">
        <v>81</v>
      </c>
      <c r="D22" s="37" t="s">
        <v>55</v>
      </c>
      <c r="E22" s="38">
        <v>157</v>
      </c>
      <c r="F22" s="67">
        <f t="shared" si="4"/>
        <v>170</v>
      </c>
      <c r="G22" s="41">
        <f t="shared" si="5"/>
        <v>-6</v>
      </c>
      <c r="I22" s="70"/>
      <c r="P22" s="88"/>
      <c r="Q22" s="89"/>
      <c r="R22" s="90"/>
      <c r="S22" s="91"/>
    </row>
    <row r="23" spans="1:19" ht="18">
      <c r="A23" s="109">
        <v>9</v>
      </c>
      <c r="B23" s="48">
        <v>20</v>
      </c>
      <c r="C23" s="347" t="s">
        <v>129</v>
      </c>
      <c r="D23" s="46" t="s">
        <v>37</v>
      </c>
      <c r="E23" s="38">
        <v>140</v>
      </c>
      <c r="F23" s="67">
        <f t="shared" si="4"/>
        <v>160</v>
      </c>
      <c r="G23" s="41">
        <f t="shared" si="5"/>
        <v>-16</v>
      </c>
      <c r="I23" s="110"/>
      <c r="P23" s="88"/>
      <c r="Q23" s="89"/>
      <c r="R23" s="90"/>
      <c r="S23" s="91"/>
    </row>
    <row r="24" spans="1:19" ht="18">
      <c r="A24" s="106">
        <v>10</v>
      </c>
      <c r="B24" s="108">
        <v>19</v>
      </c>
      <c r="C24" s="277" t="s">
        <v>17</v>
      </c>
      <c r="D24" s="37" t="s">
        <v>52</v>
      </c>
      <c r="E24" s="38">
        <v>138</v>
      </c>
      <c r="F24" s="67">
        <f t="shared" si="4"/>
        <v>157</v>
      </c>
      <c r="G24" s="41">
        <f t="shared" si="5"/>
        <v>-19</v>
      </c>
      <c r="I24" s="70"/>
      <c r="P24" s="88"/>
      <c r="Q24" s="89"/>
      <c r="R24" s="90"/>
      <c r="S24" s="91"/>
    </row>
    <row r="25" spans="1:19" ht="20.25" customHeight="1">
      <c r="A25" s="106">
        <v>11</v>
      </c>
      <c r="B25" s="108">
        <v>11</v>
      </c>
      <c r="C25" s="277" t="s">
        <v>79</v>
      </c>
      <c r="D25" s="37" t="s">
        <v>40</v>
      </c>
      <c r="E25" s="38">
        <v>142</v>
      </c>
      <c r="F25" s="67">
        <f t="shared" si="4"/>
        <v>153</v>
      </c>
      <c r="G25" s="41">
        <f t="shared" si="5"/>
        <v>-23</v>
      </c>
      <c r="I25" s="70"/>
      <c r="P25" s="88"/>
      <c r="Q25" s="113"/>
      <c r="R25" s="90"/>
      <c r="S25" s="91"/>
    </row>
    <row r="26" spans="1:19" ht="20.25" customHeight="1">
      <c r="A26" s="106">
        <v>12</v>
      </c>
      <c r="B26" s="48">
        <v>14</v>
      </c>
      <c r="C26" s="263" t="s">
        <v>84</v>
      </c>
      <c r="D26" s="37" t="s">
        <v>53</v>
      </c>
      <c r="E26" s="38">
        <v>138</v>
      </c>
      <c r="F26" s="115">
        <f t="shared" si="4"/>
        <v>152</v>
      </c>
      <c r="G26" s="41">
        <f t="shared" si="5"/>
        <v>-24</v>
      </c>
      <c r="I26" s="70"/>
      <c r="P26" s="88"/>
      <c r="Q26" s="113"/>
      <c r="R26" s="90"/>
      <c r="S26" s="91"/>
    </row>
    <row r="27" spans="1:19" ht="20.25" customHeight="1">
      <c r="A27" s="106">
        <v>13</v>
      </c>
      <c r="B27" s="48">
        <v>24</v>
      </c>
      <c r="C27" s="347" t="s">
        <v>47</v>
      </c>
      <c r="D27" s="37" t="s">
        <v>50</v>
      </c>
      <c r="E27" s="38">
        <v>126</v>
      </c>
      <c r="F27" s="67">
        <f t="shared" si="4"/>
        <v>150</v>
      </c>
      <c r="G27" s="41">
        <f t="shared" si="5"/>
        <v>-26</v>
      </c>
      <c r="I27" s="70"/>
      <c r="P27" s="88"/>
      <c r="Q27" s="113"/>
      <c r="R27" s="90"/>
      <c r="S27" s="91"/>
    </row>
    <row r="28" spans="1:19" ht="20.25" customHeight="1">
      <c r="A28" s="106">
        <v>14</v>
      </c>
      <c r="B28" s="48">
        <v>21</v>
      </c>
      <c r="C28" s="277" t="s">
        <v>49</v>
      </c>
      <c r="D28" s="37" t="s">
        <v>43</v>
      </c>
      <c r="E28" s="38">
        <v>126</v>
      </c>
      <c r="F28" s="67">
        <f t="shared" si="4"/>
        <v>147</v>
      </c>
      <c r="G28" s="41">
        <f t="shared" si="5"/>
        <v>-29</v>
      </c>
      <c r="I28" s="70"/>
      <c r="P28" s="88"/>
      <c r="Q28" s="113"/>
      <c r="R28" s="90"/>
      <c r="S28" s="91"/>
    </row>
    <row r="29" spans="1:19" ht="20.25" customHeight="1">
      <c r="A29" s="106">
        <v>15</v>
      </c>
      <c r="B29" s="108">
        <v>14</v>
      </c>
      <c r="C29" s="282" t="s">
        <v>342</v>
      </c>
      <c r="D29" s="37" t="s">
        <v>41</v>
      </c>
      <c r="E29" s="38">
        <v>133</v>
      </c>
      <c r="F29" s="67">
        <f t="shared" si="4"/>
        <v>147</v>
      </c>
      <c r="G29" s="41">
        <f t="shared" si="5"/>
        <v>-29</v>
      </c>
      <c r="H29" s="96"/>
      <c r="I29" s="70"/>
      <c r="P29" s="88"/>
      <c r="Q29" s="113"/>
      <c r="R29" s="90"/>
      <c r="S29" s="91"/>
    </row>
    <row r="30" spans="1:19" ht="118.5" customHeight="1">
      <c r="A30" s="116"/>
      <c r="B30" s="117"/>
      <c r="C30" s="118"/>
      <c r="D30" s="119"/>
      <c r="E30" s="120"/>
      <c r="F30" s="116"/>
      <c r="G30" s="96"/>
      <c r="H30" s="96"/>
      <c r="I30" s="70"/>
      <c r="P30" s="88"/>
      <c r="Q30" s="113"/>
      <c r="R30" s="90"/>
      <c r="S30" s="91"/>
    </row>
    <row r="31" spans="1:13" ht="20.25">
      <c r="A31" s="7" t="s">
        <v>56</v>
      </c>
      <c r="E31" s="121" t="s">
        <v>104</v>
      </c>
      <c r="M31" s="122">
        <f>MAX(E33:H52)</f>
        <v>227</v>
      </c>
    </row>
    <row r="32" spans="1:26" s="133" customFormat="1" ht="66" customHeight="1" thickBot="1">
      <c r="A32" s="77" t="s">
        <v>57</v>
      </c>
      <c r="B32" s="270" t="s">
        <v>99</v>
      </c>
      <c r="C32" s="79" t="s">
        <v>100</v>
      </c>
      <c r="D32" s="77" t="s">
        <v>5</v>
      </c>
      <c r="E32" s="123">
        <v>1</v>
      </c>
      <c r="F32" s="123">
        <v>2</v>
      </c>
      <c r="G32" s="123">
        <v>3</v>
      </c>
      <c r="H32" s="123">
        <v>4</v>
      </c>
      <c r="I32" s="283" t="s">
        <v>108</v>
      </c>
      <c r="J32" s="81" t="s">
        <v>109</v>
      </c>
      <c r="K32" s="284" t="s">
        <v>102</v>
      </c>
      <c r="L32" s="126" t="s">
        <v>59</v>
      </c>
      <c r="M32" s="79" t="s">
        <v>60</v>
      </c>
      <c r="N32" s="127"/>
      <c r="O32" s="128" t="s">
        <v>61</v>
      </c>
      <c r="P32" s="129" t="s">
        <v>62</v>
      </c>
      <c r="Q32" s="130" t="s">
        <v>63</v>
      </c>
      <c r="R32" s="130" t="s">
        <v>64</v>
      </c>
      <c r="S32" s="131" t="s">
        <v>65</v>
      </c>
      <c r="Y32" s="285" t="s">
        <v>66</v>
      </c>
      <c r="Z32" s="286" t="s">
        <v>110</v>
      </c>
    </row>
    <row r="33" spans="1:26" s="133" customFormat="1" ht="20.25" customHeight="1">
      <c r="A33" s="134">
        <v>1</v>
      </c>
      <c r="B33" s="48">
        <v>13</v>
      </c>
      <c r="C33" s="309" t="s">
        <v>51</v>
      </c>
      <c r="D33" s="135" t="s">
        <v>37</v>
      </c>
      <c r="E33" s="139">
        <v>181</v>
      </c>
      <c r="F33" s="139">
        <v>176</v>
      </c>
      <c r="G33" s="136">
        <v>180</v>
      </c>
      <c r="H33" s="139">
        <v>170</v>
      </c>
      <c r="I33" s="140">
        <f aca="true" t="shared" si="6" ref="I33:I52">B33*4</f>
        <v>52</v>
      </c>
      <c r="J33" s="141">
        <f aca="true" t="shared" si="7" ref="J33:J52">SUM(E33:H33)+B33*X33</f>
        <v>759</v>
      </c>
      <c r="K33" s="159">
        <f aca="true" t="shared" si="8" ref="K33:K52">J33-$J$42</f>
        <v>12</v>
      </c>
      <c r="L33" s="143">
        <f aca="true" t="shared" si="9" ref="L33:L52">MIN(E33:H33)</f>
        <v>170</v>
      </c>
      <c r="M33" s="144">
        <f aca="true" t="shared" si="10" ref="M33:M52">MAX(E33:H33)</f>
        <v>181</v>
      </c>
      <c r="N33" s="345"/>
      <c r="O33" s="148"/>
      <c r="P33" s="147"/>
      <c r="Q33" s="355"/>
      <c r="R33" s="66">
        <f aca="true" t="shared" si="11" ref="R33:R52">Q33+P33+B33</f>
        <v>13</v>
      </c>
      <c r="S33" s="149"/>
      <c r="T33" s="295">
        <f aca="true" t="shared" si="12" ref="T33:T52">IF(E33=0,0,1)</f>
        <v>1</v>
      </c>
      <c r="U33" s="295">
        <f aca="true" t="shared" si="13" ref="U33:U52">IF(F33=0,0,1)</f>
        <v>1</v>
      </c>
      <c r="V33" s="295">
        <f aca="true" t="shared" si="14" ref="V33:V52">IF(G33=0,0,1)</f>
        <v>1</v>
      </c>
      <c r="W33" s="295">
        <f aca="true" t="shared" si="15" ref="W33:W52">IF(H33=0,0,1)</f>
        <v>1</v>
      </c>
      <c r="X33" s="133">
        <f aca="true" t="shared" si="16" ref="X33:X52">SUM(T33:W33)</f>
        <v>4</v>
      </c>
      <c r="Y33" s="160">
        <f aca="true" t="shared" si="17" ref="Y33:Y52">(J33-I33)/4</f>
        <v>176.75</v>
      </c>
      <c r="Z33" s="160">
        <f aca="true" t="shared" si="18" ref="Z33:Z52">J33/4</f>
        <v>189.75</v>
      </c>
    </row>
    <row r="34" spans="1:26" s="133" customFormat="1" ht="20.25" customHeight="1" thickBot="1">
      <c r="A34" s="296">
        <v>2</v>
      </c>
      <c r="B34" s="48">
        <v>30</v>
      </c>
      <c r="C34" s="309" t="s">
        <v>54</v>
      </c>
      <c r="D34" s="381" t="s">
        <v>38</v>
      </c>
      <c r="E34" s="385">
        <v>145</v>
      </c>
      <c r="F34" s="385">
        <v>143</v>
      </c>
      <c r="G34" s="385">
        <v>183</v>
      </c>
      <c r="H34" s="385">
        <v>165</v>
      </c>
      <c r="I34" s="386">
        <f t="shared" si="6"/>
        <v>120</v>
      </c>
      <c r="J34" s="141">
        <f t="shared" si="7"/>
        <v>756</v>
      </c>
      <c r="K34" s="159">
        <f t="shared" si="8"/>
        <v>9</v>
      </c>
      <c r="L34" s="143">
        <f t="shared" si="9"/>
        <v>143</v>
      </c>
      <c r="M34" s="144">
        <f t="shared" si="10"/>
        <v>183</v>
      </c>
      <c r="N34" s="145"/>
      <c r="O34" s="411"/>
      <c r="P34" s="292"/>
      <c r="Q34" s="352"/>
      <c r="R34" s="66">
        <f t="shared" si="11"/>
        <v>30</v>
      </c>
      <c r="S34" s="294"/>
      <c r="T34" s="295">
        <f t="shared" si="12"/>
        <v>1</v>
      </c>
      <c r="U34" s="295">
        <f t="shared" si="13"/>
        <v>1</v>
      </c>
      <c r="V34" s="295">
        <f t="shared" si="14"/>
        <v>1</v>
      </c>
      <c r="W34" s="295">
        <f t="shared" si="15"/>
        <v>1</v>
      </c>
      <c r="X34" s="133">
        <f t="shared" si="16"/>
        <v>4</v>
      </c>
      <c r="Y34" s="150">
        <f t="shared" si="17"/>
        <v>159</v>
      </c>
      <c r="Z34" s="160">
        <f t="shared" si="18"/>
        <v>189</v>
      </c>
    </row>
    <row r="35" spans="1:26" s="133" customFormat="1" ht="20.25" customHeight="1" thickTop="1">
      <c r="A35" s="161">
        <v>3</v>
      </c>
      <c r="B35" s="48">
        <v>7</v>
      </c>
      <c r="C35" s="287" t="s">
        <v>26</v>
      </c>
      <c r="D35" s="135" t="s">
        <v>43</v>
      </c>
      <c r="E35" s="136">
        <v>177</v>
      </c>
      <c r="F35" s="139">
        <v>190</v>
      </c>
      <c r="G35" s="163">
        <v>214</v>
      </c>
      <c r="H35" s="139">
        <v>188</v>
      </c>
      <c r="I35" s="140">
        <f t="shared" si="6"/>
        <v>28</v>
      </c>
      <c r="J35" s="141">
        <f t="shared" si="7"/>
        <v>797</v>
      </c>
      <c r="K35" s="159">
        <f t="shared" si="8"/>
        <v>50</v>
      </c>
      <c r="L35" s="143">
        <f t="shared" si="9"/>
        <v>177</v>
      </c>
      <c r="M35" s="144">
        <f t="shared" si="10"/>
        <v>214</v>
      </c>
      <c r="N35" s="145"/>
      <c r="O35" s="163">
        <v>214</v>
      </c>
      <c r="P35" s="147"/>
      <c r="Q35" s="148"/>
      <c r="R35" s="66">
        <f t="shared" si="11"/>
        <v>7</v>
      </c>
      <c r="S35" s="149" t="s">
        <v>34</v>
      </c>
      <c r="T35" s="295">
        <f t="shared" si="12"/>
        <v>1</v>
      </c>
      <c r="U35" s="295">
        <f t="shared" si="13"/>
        <v>1</v>
      </c>
      <c r="V35" s="295">
        <f t="shared" si="14"/>
        <v>1</v>
      </c>
      <c r="W35" s="295">
        <f t="shared" si="15"/>
        <v>1</v>
      </c>
      <c r="X35" s="133">
        <f t="shared" si="16"/>
        <v>4</v>
      </c>
      <c r="Y35" s="150">
        <f t="shared" si="17"/>
        <v>192.25</v>
      </c>
      <c r="Z35" s="160">
        <f t="shared" si="18"/>
        <v>199.25</v>
      </c>
    </row>
    <row r="36" spans="1:26" s="133" customFormat="1" ht="20.25" customHeight="1" thickBot="1">
      <c r="A36" s="412">
        <v>4</v>
      </c>
      <c r="B36" s="48">
        <v>9</v>
      </c>
      <c r="C36" s="309" t="s">
        <v>70</v>
      </c>
      <c r="D36" s="381" t="s">
        <v>41</v>
      </c>
      <c r="E36" s="413">
        <v>212</v>
      </c>
      <c r="F36" s="385">
        <v>186</v>
      </c>
      <c r="G36" s="414">
        <v>184</v>
      </c>
      <c r="H36" s="385">
        <v>164</v>
      </c>
      <c r="I36" s="386">
        <f t="shared" si="6"/>
        <v>36</v>
      </c>
      <c r="J36" s="303">
        <f t="shared" si="7"/>
        <v>782</v>
      </c>
      <c r="K36" s="304">
        <f t="shared" si="8"/>
        <v>35</v>
      </c>
      <c r="L36" s="305">
        <f t="shared" si="9"/>
        <v>164</v>
      </c>
      <c r="M36" s="306">
        <f t="shared" si="10"/>
        <v>212</v>
      </c>
      <c r="N36" s="314"/>
      <c r="O36" s="415">
        <v>184</v>
      </c>
      <c r="P36" s="390"/>
      <c r="Q36" s="315"/>
      <c r="R36" s="66">
        <f t="shared" si="11"/>
        <v>9</v>
      </c>
      <c r="S36" s="149" t="s">
        <v>35</v>
      </c>
      <c r="T36" s="295">
        <f t="shared" si="12"/>
        <v>1</v>
      </c>
      <c r="U36" s="295">
        <f t="shared" si="13"/>
        <v>1</v>
      </c>
      <c r="V36" s="295">
        <f t="shared" si="14"/>
        <v>1</v>
      </c>
      <c r="W36" s="295">
        <f t="shared" si="15"/>
        <v>1</v>
      </c>
      <c r="X36" s="133">
        <f t="shared" si="16"/>
        <v>4</v>
      </c>
      <c r="Y36" s="150">
        <f t="shared" si="17"/>
        <v>186.5</v>
      </c>
      <c r="Z36" s="160">
        <f t="shared" si="18"/>
        <v>195.5</v>
      </c>
    </row>
    <row r="37" spans="1:26" s="180" customFormat="1" ht="20.25" customHeight="1" thickTop="1">
      <c r="A37" s="179">
        <v>5</v>
      </c>
      <c r="B37" s="48">
        <v>29</v>
      </c>
      <c r="C37" s="248" t="s">
        <v>77</v>
      </c>
      <c r="D37" s="135" t="s">
        <v>50</v>
      </c>
      <c r="E37" s="136">
        <v>178</v>
      </c>
      <c r="F37" s="139">
        <v>172</v>
      </c>
      <c r="G37" s="139">
        <v>114</v>
      </c>
      <c r="H37" s="139">
        <v>174</v>
      </c>
      <c r="I37" s="140">
        <f t="shared" si="6"/>
        <v>116</v>
      </c>
      <c r="J37" s="141">
        <f t="shared" si="7"/>
        <v>754</v>
      </c>
      <c r="K37" s="142">
        <f t="shared" si="8"/>
        <v>7</v>
      </c>
      <c r="L37" s="143">
        <f t="shared" si="9"/>
        <v>114</v>
      </c>
      <c r="M37" s="144">
        <f t="shared" si="10"/>
        <v>178</v>
      </c>
      <c r="N37" s="145"/>
      <c r="O37" s="146"/>
      <c r="P37" s="147"/>
      <c r="Q37" s="148"/>
      <c r="R37" s="66">
        <f t="shared" si="11"/>
        <v>29</v>
      </c>
      <c r="S37" s="294"/>
      <c r="T37" s="295">
        <f t="shared" si="12"/>
        <v>1</v>
      </c>
      <c r="U37" s="295">
        <f t="shared" si="13"/>
        <v>1</v>
      </c>
      <c r="V37" s="295">
        <f t="shared" si="14"/>
        <v>1</v>
      </c>
      <c r="W37" s="295">
        <f t="shared" si="15"/>
        <v>1</v>
      </c>
      <c r="X37" s="133">
        <f t="shared" si="16"/>
        <v>4</v>
      </c>
      <c r="Y37" s="150">
        <f t="shared" si="17"/>
        <v>159.5</v>
      </c>
      <c r="Z37" s="160">
        <f t="shared" si="18"/>
        <v>188.5</v>
      </c>
    </row>
    <row r="38" spans="1:26" s="180" customFormat="1" ht="20.25" customHeight="1">
      <c r="A38" s="181">
        <v>6</v>
      </c>
      <c r="B38" s="48">
        <v>14</v>
      </c>
      <c r="C38" s="272" t="s">
        <v>125</v>
      </c>
      <c r="D38" s="321" t="s">
        <v>35</v>
      </c>
      <c r="E38" s="139">
        <v>178</v>
      </c>
      <c r="F38" s="139">
        <v>147</v>
      </c>
      <c r="G38" s="322">
        <v>142</v>
      </c>
      <c r="H38" s="139">
        <v>182</v>
      </c>
      <c r="I38" s="323">
        <f t="shared" si="6"/>
        <v>56</v>
      </c>
      <c r="J38" s="141">
        <f t="shared" si="7"/>
        <v>705</v>
      </c>
      <c r="K38" s="159">
        <f t="shared" si="8"/>
        <v>-42</v>
      </c>
      <c r="L38" s="143">
        <f t="shared" si="9"/>
        <v>142</v>
      </c>
      <c r="M38" s="144">
        <f t="shared" si="10"/>
        <v>182</v>
      </c>
      <c r="N38" s="324"/>
      <c r="O38" s="163">
        <v>122</v>
      </c>
      <c r="P38" s="147"/>
      <c r="Q38" s="148"/>
      <c r="R38" s="66">
        <f t="shared" si="11"/>
        <v>14</v>
      </c>
      <c r="S38" s="149" t="s">
        <v>50</v>
      </c>
      <c r="T38" s="295">
        <f t="shared" si="12"/>
        <v>1</v>
      </c>
      <c r="U38" s="295">
        <f t="shared" si="13"/>
        <v>1</v>
      </c>
      <c r="V38" s="295">
        <f t="shared" si="14"/>
        <v>1</v>
      </c>
      <c r="W38" s="295">
        <f t="shared" si="15"/>
        <v>1</v>
      </c>
      <c r="X38" s="133">
        <f t="shared" si="16"/>
        <v>4</v>
      </c>
      <c r="Y38" s="150">
        <f t="shared" si="17"/>
        <v>162.25</v>
      </c>
      <c r="Z38" s="160">
        <f t="shared" si="18"/>
        <v>176.25</v>
      </c>
    </row>
    <row r="39" spans="1:26" s="133" customFormat="1" ht="20.25" customHeight="1">
      <c r="A39" s="181">
        <v>7</v>
      </c>
      <c r="B39" s="48">
        <v>5</v>
      </c>
      <c r="C39" s="251" t="s">
        <v>130</v>
      </c>
      <c r="D39" s="326" t="s">
        <v>40</v>
      </c>
      <c r="E39" s="328">
        <v>127</v>
      </c>
      <c r="F39" s="328">
        <v>141</v>
      </c>
      <c r="G39" s="416">
        <v>227</v>
      </c>
      <c r="H39" s="327">
        <v>158</v>
      </c>
      <c r="I39" s="323">
        <f t="shared" si="6"/>
        <v>20</v>
      </c>
      <c r="J39" s="141">
        <f t="shared" si="7"/>
        <v>673</v>
      </c>
      <c r="K39" s="159">
        <f t="shared" si="8"/>
        <v>-74</v>
      </c>
      <c r="L39" s="143">
        <f t="shared" si="9"/>
        <v>127</v>
      </c>
      <c r="M39" s="144">
        <f t="shared" si="10"/>
        <v>227</v>
      </c>
      <c r="N39" s="145"/>
      <c r="O39" s="293"/>
      <c r="P39" s="308"/>
      <c r="Q39" s="330">
        <v>148</v>
      </c>
      <c r="R39" s="66">
        <f t="shared" si="11"/>
        <v>153</v>
      </c>
      <c r="S39" s="294" t="s">
        <v>111</v>
      </c>
      <c r="T39" s="295">
        <f t="shared" si="12"/>
        <v>1</v>
      </c>
      <c r="U39" s="295">
        <f t="shared" si="13"/>
        <v>1</v>
      </c>
      <c r="V39" s="295">
        <f t="shared" si="14"/>
        <v>1</v>
      </c>
      <c r="W39" s="295">
        <f t="shared" si="15"/>
        <v>1</v>
      </c>
      <c r="X39" s="133">
        <f t="shared" si="16"/>
        <v>4</v>
      </c>
      <c r="Y39" s="150">
        <f t="shared" si="17"/>
        <v>163.25</v>
      </c>
      <c r="Z39" s="160">
        <f t="shared" si="18"/>
        <v>168.25</v>
      </c>
    </row>
    <row r="40" spans="1:26" s="133" customFormat="1" ht="20.25" customHeight="1">
      <c r="A40" s="181">
        <v>8</v>
      </c>
      <c r="B40" s="48">
        <v>14</v>
      </c>
      <c r="C40" s="251" t="s">
        <v>128</v>
      </c>
      <c r="D40" s="326" t="s">
        <v>75</v>
      </c>
      <c r="E40" s="327">
        <v>173</v>
      </c>
      <c r="F40" s="417">
        <v>163</v>
      </c>
      <c r="G40" s="327">
        <v>179</v>
      </c>
      <c r="H40" s="327">
        <v>170</v>
      </c>
      <c r="I40" s="323">
        <f t="shared" si="6"/>
        <v>56</v>
      </c>
      <c r="J40" s="141">
        <f t="shared" si="7"/>
        <v>741</v>
      </c>
      <c r="K40" s="159">
        <f t="shared" si="8"/>
        <v>-6</v>
      </c>
      <c r="L40" s="143">
        <f t="shared" si="9"/>
        <v>163</v>
      </c>
      <c r="M40" s="144">
        <f t="shared" si="10"/>
        <v>179</v>
      </c>
      <c r="N40" s="324"/>
      <c r="O40" s="417">
        <v>163</v>
      </c>
      <c r="P40" s="292"/>
      <c r="Q40" s="293"/>
      <c r="R40" s="66">
        <f t="shared" si="11"/>
        <v>14</v>
      </c>
      <c r="S40" s="294" t="s">
        <v>43</v>
      </c>
      <c r="T40" s="295">
        <f t="shared" si="12"/>
        <v>1</v>
      </c>
      <c r="U40" s="295">
        <f t="shared" si="13"/>
        <v>1</v>
      </c>
      <c r="V40" s="295">
        <f t="shared" si="14"/>
        <v>1</v>
      </c>
      <c r="W40" s="295">
        <f t="shared" si="15"/>
        <v>1</v>
      </c>
      <c r="X40" s="133">
        <f t="shared" si="16"/>
        <v>4</v>
      </c>
      <c r="Y40" s="150">
        <f t="shared" si="17"/>
        <v>171.25</v>
      </c>
      <c r="Z40" s="160">
        <f t="shared" si="18"/>
        <v>185.25</v>
      </c>
    </row>
    <row r="41" spans="1:26" s="133" customFormat="1" ht="20.25" customHeight="1">
      <c r="A41" s="182">
        <v>9</v>
      </c>
      <c r="B41" s="108">
        <v>19</v>
      </c>
      <c r="C41" s="251" t="s">
        <v>17</v>
      </c>
      <c r="D41" s="135" t="s">
        <v>34</v>
      </c>
      <c r="E41" s="246">
        <v>148</v>
      </c>
      <c r="F41" s="139">
        <v>156</v>
      </c>
      <c r="G41" s="136">
        <v>168</v>
      </c>
      <c r="H41" s="136">
        <v>127</v>
      </c>
      <c r="I41" s="140">
        <f t="shared" si="6"/>
        <v>76</v>
      </c>
      <c r="J41" s="141">
        <f t="shared" si="7"/>
        <v>675</v>
      </c>
      <c r="K41" s="159">
        <f t="shared" si="8"/>
        <v>-72</v>
      </c>
      <c r="L41" s="143">
        <f t="shared" si="9"/>
        <v>127</v>
      </c>
      <c r="M41" s="144">
        <f t="shared" si="10"/>
        <v>168</v>
      </c>
      <c r="N41" s="324"/>
      <c r="O41" s="148"/>
      <c r="P41" s="147"/>
      <c r="Q41" s="418">
        <v>179</v>
      </c>
      <c r="R41" s="66">
        <f t="shared" si="11"/>
        <v>198</v>
      </c>
      <c r="S41" s="149" t="s">
        <v>44</v>
      </c>
      <c r="T41" s="295">
        <f t="shared" si="12"/>
        <v>1</v>
      </c>
      <c r="U41" s="295">
        <f t="shared" si="13"/>
        <v>1</v>
      </c>
      <c r="V41" s="295">
        <f t="shared" si="14"/>
        <v>1</v>
      </c>
      <c r="W41" s="295">
        <f t="shared" si="15"/>
        <v>1</v>
      </c>
      <c r="X41" s="133">
        <f t="shared" si="16"/>
        <v>4</v>
      </c>
      <c r="Y41" s="150">
        <f t="shared" si="17"/>
        <v>149.75</v>
      </c>
      <c r="Z41" s="150">
        <f t="shared" si="18"/>
        <v>168.75</v>
      </c>
    </row>
    <row r="42" spans="1:26" s="133" customFormat="1" ht="20.25" customHeight="1" thickBot="1">
      <c r="A42" s="183">
        <v>10</v>
      </c>
      <c r="B42" s="48">
        <v>21</v>
      </c>
      <c r="C42" s="251" t="s">
        <v>49</v>
      </c>
      <c r="D42" s="333" t="s">
        <v>52</v>
      </c>
      <c r="E42" s="335">
        <v>166</v>
      </c>
      <c r="F42" s="397">
        <v>178</v>
      </c>
      <c r="G42" s="419">
        <v>157</v>
      </c>
      <c r="H42" s="397">
        <v>162</v>
      </c>
      <c r="I42" s="336">
        <f t="shared" si="6"/>
        <v>84</v>
      </c>
      <c r="J42" s="141">
        <f t="shared" si="7"/>
        <v>747</v>
      </c>
      <c r="K42" s="192">
        <f t="shared" si="8"/>
        <v>0</v>
      </c>
      <c r="L42" s="337">
        <f t="shared" si="9"/>
        <v>157</v>
      </c>
      <c r="M42" s="338">
        <f t="shared" si="10"/>
        <v>178</v>
      </c>
      <c r="N42" s="339"/>
      <c r="O42" s="419">
        <v>157</v>
      </c>
      <c r="P42" s="341"/>
      <c r="Q42" s="340"/>
      <c r="R42" s="342">
        <f t="shared" si="11"/>
        <v>21</v>
      </c>
      <c r="S42" s="343" t="s">
        <v>40</v>
      </c>
      <c r="T42" s="295">
        <f t="shared" si="12"/>
        <v>1</v>
      </c>
      <c r="U42" s="295">
        <f t="shared" si="13"/>
        <v>1</v>
      </c>
      <c r="V42" s="295">
        <f t="shared" si="14"/>
        <v>1</v>
      </c>
      <c r="W42" s="295">
        <f t="shared" si="15"/>
        <v>1</v>
      </c>
      <c r="X42" s="133">
        <f t="shared" si="16"/>
        <v>4</v>
      </c>
      <c r="Y42" s="200">
        <f t="shared" si="17"/>
        <v>165.75</v>
      </c>
      <c r="Z42" s="200">
        <f t="shared" si="18"/>
        <v>186.75</v>
      </c>
    </row>
    <row r="43" spans="1:26" s="133" customFormat="1" ht="20.25" customHeight="1" thickTop="1">
      <c r="A43" s="106">
        <v>11</v>
      </c>
      <c r="B43" s="108">
        <v>13</v>
      </c>
      <c r="C43" s="251" t="s">
        <v>81</v>
      </c>
      <c r="D43" s="135" t="s">
        <v>113</v>
      </c>
      <c r="E43" s="246">
        <v>167</v>
      </c>
      <c r="F43" s="246">
        <v>137</v>
      </c>
      <c r="G43" s="246">
        <v>123</v>
      </c>
      <c r="H43" s="246">
        <v>135</v>
      </c>
      <c r="I43" s="140">
        <f t="shared" si="6"/>
        <v>52</v>
      </c>
      <c r="J43" s="141">
        <f t="shared" si="7"/>
        <v>614</v>
      </c>
      <c r="K43" s="142">
        <f t="shared" si="8"/>
        <v>-133</v>
      </c>
      <c r="L43" s="143">
        <f t="shared" si="9"/>
        <v>123</v>
      </c>
      <c r="M43" s="144">
        <f t="shared" si="10"/>
        <v>167</v>
      </c>
      <c r="N43" s="145"/>
      <c r="O43" s="148"/>
      <c r="P43" s="147"/>
      <c r="Q43" s="418">
        <v>186</v>
      </c>
      <c r="R43" s="66">
        <f t="shared" si="11"/>
        <v>199</v>
      </c>
      <c r="S43" s="149" t="s">
        <v>52</v>
      </c>
      <c r="T43" s="295">
        <f t="shared" si="12"/>
        <v>1</v>
      </c>
      <c r="U43" s="295">
        <f t="shared" si="13"/>
        <v>1</v>
      </c>
      <c r="V43" s="295">
        <f t="shared" si="14"/>
        <v>1</v>
      </c>
      <c r="W43" s="295">
        <f t="shared" si="15"/>
        <v>1</v>
      </c>
      <c r="X43" s="133">
        <f t="shared" si="16"/>
        <v>4</v>
      </c>
      <c r="Y43" s="150">
        <f t="shared" si="17"/>
        <v>140.5</v>
      </c>
      <c r="Z43" s="150">
        <f t="shared" si="18"/>
        <v>153.5</v>
      </c>
    </row>
    <row r="44" spans="1:26" s="133" customFormat="1" ht="20.25" customHeight="1">
      <c r="A44" s="109">
        <v>12</v>
      </c>
      <c r="B44" s="108">
        <v>14</v>
      </c>
      <c r="C44" s="251" t="s">
        <v>342</v>
      </c>
      <c r="D44" s="326" t="s">
        <v>53</v>
      </c>
      <c r="E44" s="420">
        <v>156</v>
      </c>
      <c r="F44" s="328">
        <v>160</v>
      </c>
      <c r="G44" s="279">
        <v>159</v>
      </c>
      <c r="H44" s="328">
        <v>157</v>
      </c>
      <c r="I44" s="323">
        <f t="shared" si="6"/>
        <v>56</v>
      </c>
      <c r="J44" s="141">
        <f t="shared" si="7"/>
        <v>688</v>
      </c>
      <c r="K44" s="159">
        <f t="shared" si="8"/>
        <v>-59</v>
      </c>
      <c r="L44" s="143">
        <f t="shared" si="9"/>
        <v>156</v>
      </c>
      <c r="M44" s="144">
        <f t="shared" si="10"/>
        <v>160</v>
      </c>
      <c r="N44" s="145"/>
      <c r="O44" s="293"/>
      <c r="P44" s="420">
        <v>156</v>
      </c>
      <c r="Q44" s="308"/>
      <c r="R44" s="66">
        <f t="shared" si="11"/>
        <v>170</v>
      </c>
      <c r="S44" s="294" t="s">
        <v>46</v>
      </c>
      <c r="T44" s="295">
        <f t="shared" si="12"/>
        <v>1</v>
      </c>
      <c r="U44" s="295">
        <f t="shared" si="13"/>
        <v>1</v>
      </c>
      <c r="V44" s="295">
        <f t="shared" si="14"/>
        <v>1</v>
      </c>
      <c r="W44" s="295">
        <f t="shared" si="15"/>
        <v>1</v>
      </c>
      <c r="X44" s="133">
        <f t="shared" si="16"/>
        <v>4</v>
      </c>
      <c r="Y44" s="150">
        <f t="shared" si="17"/>
        <v>158</v>
      </c>
      <c r="Z44" s="160">
        <f t="shared" si="18"/>
        <v>172</v>
      </c>
    </row>
    <row r="45" spans="1:26" s="133" customFormat="1" ht="20.25" customHeight="1">
      <c r="A45" s="109">
        <v>13</v>
      </c>
      <c r="B45" s="108">
        <v>11</v>
      </c>
      <c r="C45" s="251" t="s">
        <v>79</v>
      </c>
      <c r="D45" s="326" t="s">
        <v>44</v>
      </c>
      <c r="E45" s="328">
        <v>146</v>
      </c>
      <c r="F45" s="136">
        <v>172</v>
      </c>
      <c r="G45" s="139">
        <v>143</v>
      </c>
      <c r="H45" s="328">
        <v>151</v>
      </c>
      <c r="I45" s="323">
        <f t="shared" si="6"/>
        <v>44</v>
      </c>
      <c r="J45" s="141">
        <f t="shared" si="7"/>
        <v>656</v>
      </c>
      <c r="K45" s="159">
        <f t="shared" si="8"/>
        <v>-91</v>
      </c>
      <c r="L45" s="143">
        <f t="shared" si="9"/>
        <v>143</v>
      </c>
      <c r="M45" s="144">
        <f t="shared" si="10"/>
        <v>172</v>
      </c>
      <c r="N45" s="324"/>
      <c r="O45" s="148"/>
      <c r="P45" s="146"/>
      <c r="Q45" s="207">
        <v>152</v>
      </c>
      <c r="R45" s="66">
        <f t="shared" si="11"/>
        <v>163</v>
      </c>
      <c r="S45" s="149" t="s">
        <v>55</v>
      </c>
      <c r="T45" s="295">
        <f t="shared" si="12"/>
        <v>1</v>
      </c>
      <c r="U45" s="295">
        <f t="shared" si="13"/>
        <v>1</v>
      </c>
      <c r="V45" s="295">
        <f t="shared" si="14"/>
        <v>1</v>
      </c>
      <c r="W45" s="295">
        <f t="shared" si="15"/>
        <v>1</v>
      </c>
      <c r="X45" s="133">
        <f t="shared" si="16"/>
        <v>4</v>
      </c>
      <c r="Y45" s="150">
        <f t="shared" si="17"/>
        <v>153</v>
      </c>
      <c r="Z45" s="160">
        <f t="shared" si="18"/>
        <v>164</v>
      </c>
    </row>
    <row r="46" spans="1:26" s="133" customFormat="1" ht="20.25" customHeight="1">
      <c r="A46" s="202">
        <v>14</v>
      </c>
      <c r="B46" s="48">
        <v>24</v>
      </c>
      <c r="C46" s="421" t="s">
        <v>47</v>
      </c>
      <c r="D46" s="326" t="s">
        <v>55</v>
      </c>
      <c r="E46" s="328">
        <v>140</v>
      </c>
      <c r="F46" s="328">
        <v>177</v>
      </c>
      <c r="G46" s="328">
        <v>168</v>
      </c>
      <c r="H46" s="328">
        <v>170</v>
      </c>
      <c r="I46" s="323">
        <f t="shared" si="6"/>
        <v>96</v>
      </c>
      <c r="J46" s="141">
        <f t="shared" si="7"/>
        <v>751</v>
      </c>
      <c r="K46" s="159">
        <f t="shared" si="8"/>
        <v>4</v>
      </c>
      <c r="L46" s="350">
        <f t="shared" si="9"/>
        <v>140</v>
      </c>
      <c r="M46" s="144">
        <f t="shared" si="10"/>
        <v>177</v>
      </c>
      <c r="N46" s="351"/>
      <c r="O46" s="394">
        <v>118</v>
      </c>
      <c r="P46" s="292"/>
      <c r="Q46" s="352"/>
      <c r="R46" s="39">
        <f t="shared" si="11"/>
        <v>24</v>
      </c>
      <c r="S46" s="294" t="s">
        <v>38</v>
      </c>
      <c r="T46" s="295">
        <f t="shared" si="12"/>
        <v>1</v>
      </c>
      <c r="U46" s="295">
        <f t="shared" si="13"/>
        <v>1</v>
      </c>
      <c r="V46" s="295">
        <f t="shared" si="14"/>
        <v>1</v>
      </c>
      <c r="W46" s="295">
        <f t="shared" si="15"/>
        <v>1</v>
      </c>
      <c r="X46" s="133">
        <f t="shared" si="16"/>
        <v>4</v>
      </c>
      <c r="Y46" s="160">
        <f t="shared" si="17"/>
        <v>163.75</v>
      </c>
      <c r="Z46" s="160">
        <f t="shared" si="18"/>
        <v>187.75</v>
      </c>
    </row>
    <row r="47" spans="1:26" s="133" customFormat="1" ht="20.25" customHeight="1">
      <c r="A47" s="109">
        <v>15</v>
      </c>
      <c r="B47" s="48">
        <v>7</v>
      </c>
      <c r="C47" s="251" t="s">
        <v>42</v>
      </c>
      <c r="D47" s="326" t="s">
        <v>36</v>
      </c>
      <c r="E47" s="279">
        <v>148</v>
      </c>
      <c r="F47" s="327">
        <v>159</v>
      </c>
      <c r="G47" s="327">
        <v>157</v>
      </c>
      <c r="H47" s="327">
        <v>153</v>
      </c>
      <c r="I47" s="323">
        <f t="shared" si="6"/>
        <v>28</v>
      </c>
      <c r="J47" s="141">
        <f t="shared" si="7"/>
        <v>645</v>
      </c>
      <c r="K47" s="159">
        <f t="shared" si="8"/>
        <v>-102</v>
      </c>
      <c r="L47" s="350">
        <f t="shared" si="9"/>
        <v>148</v>
      </c>
      <c r="M47" s="354">
        <f t="shared" si="10"/>
        <v>159</v>
      </c>
      <c r="N47" s="351"/>
      <c r="O47" s="308"/>
      <c r="P47" s="292"/>
      <c r="Q47" s="330">
        <v>149</v>
      </c>
      <c r="R47" s="39">
        <f t="shared" si="11"/>
        <v>156</v>
      </c>
      <c r="S47" s="294" t="s">
        <v>41</v>
      </c>
      <c r="T47" s="295">
        <f t="shared" si="12"/>
        <v>1</v>
      </c>
      <c r="U47" s="295">
        <f t="shared" si="13"/>
        <v>1</v>
      </c>
      <c r="V47" s="295">
        <f t="shared" si="14"/>
        <v>1</v>
      </c>
      <c r="W47" s="295">
        <f t="shared" si="15"/>
        <v>1</v>
      </c>
      <c r="X47" s="133">
        <f t="shared" si="16"/>
        <v>4</v>
      </c>
      <c r="Y47" s="160">
        <f t="shared" si="17"/>
        <v>154.25</v>
      </c>
      <c r="Z47" s="160">
        <f t="shared" si="18"/>
        <v>161.25</v>
      </c>
    </row>
    <row r="48" spans="1:26" s="206" customFormat="1" ht="20.25" customHeight="1">
      <c r="A48" s="205">
        <v>16</v>
      </c>
      <c r="B48" s="48">
        <v>18</v>
      </c>
      <c r="C48" s="421" t="s">
        <v>131</v>
      </c>
      <c r="D48" s="135" t="s">
        <v>67</v>
      </c>
      <c r="E48" s="136">
        <v>114</v>
      </c>
      <c r="F48" s="136">
        <v>139</v>
      </c>
      <c r="G48" s="136">
        <v>133</v>
      </c>
      <c r="H48" s="136">
        <v>141</v>
      </c>
      <c r="I48" s="140">
        <f t="shared" si="6"/>
        <v>72</v>
      </c>
      <c r="J48" s="141">
        <f t="shared" si="7"/>
        <v>599</v>
      </c>
      <c r="K48" s="159">
        <f t="shared" si="8"/>
        <v>-148</v>
      </c>
      <c r="L48" s="143">
        <f t="shared" si="9"/>
        <v>114</v>
      </c>
      <c r="M48" s="144">
        <f t="shared" si="10"/>
        <v>141</v>
      </c>
      <c r="N48" s="324"/>
      <c r="O48" s="148"/>
      <c r="P48" s="148"/>
      <c r="Q48" s="418">
        <v>121</v>
      </c>
      <c r="R48" s="66">
        <f t="shared" si="11"/>
        <v>139</v>
      </c>
      <c r="S48" s="149" t="s">
        <v>53</v>
      </c>
      <c r="T48" s="295">
        <f t="shared" si="12"/>
        <v>1</v>
      </c>
      <c r="U48" s="295">
        <f t="shared" si="13"/>
        <v>1</v>
      </c>
      <c r="V48" s="295">
        <f t="shared" si="14"/>
        <v>1</v>
      </c>
      <c r="W48" s="295">
        <f t="shared" si="15"/>
        <v>1</v>
      </c>
      <c r="X48" s="133">
        <f t="shared" si="16"/>
        <v>4</v>
      </c>
      <c r="Y48" s="150">
        <f t="shared" si="17"/>
        <v>131.75</v>
      </c>
      <c r="Z48" s="150">
        <f t="shared" si="18"/>
        <v>149.75</v>
      </c>
    </row>
    <row r="49" spans="1:26" s="206" customFormat="1" ht="20.25" customHeight="1">
      <c r="A49" s="205">
        <v>17</v>
      </c>
      <c r="B49" s="48">
        <v>0</v>
      </c>
      <c r="C49" s="421" t="s">
        <v>132</v>
      </c>
      <c r="D49" s="135" t="s">
        <v>68</v>
      </c>
      <c r="E49" s="136">
        <v>163</v>
      </c>
      <c r="F49" s="163">
        <v>160</v>
      </c>
      <c r="G49" s="139">
        <v>177</v>
      </c>
      <c r="H49" s="379">
        <v>206</v>
      </c>
      <c r="I49" s="140">
        <f t="shared" si="6"/>
        <v>0</v>
      </c>
      <c r="J49" s="141">
        <f t="shared" si="7"/>
        <v>706</v>
      </c>
      <c r="K49" s="159">
        <f t="shared" si="8"/>
        <v>-41</v>
      </c>
      <c r="L49" s="143">
        <f t="shared" si="9"/>
        <v>160</v>
      </c>
      <c r="M49" s="144">
        <f t="shared" si="10"/>
        <v>206</v>
      </c>
      <c r="N49" s="324"/>
      <c r="O49" s="163">
        <v>160</v>
      </c>
      <c r="P49" s="147"/>
      <c r="Q49" s="148"/>
      <c r="R49" s="66">
        <f t="shared" si="11"/>
        <v>0</v>
      </c>
      <c r="S49" s="149" t="s">
        <v>36</v>
      </c>
      <c r="T49" s="295">
        <f t="shared" si="12"/>
        <v>1</v>
      </c>
      <c r="U49" s="295">
        <f t="shared" si="13"/>
        <v>1</v>
      </c>
      <c r="V49" s="295">
        <f t="shared" si="14"/>
        <v>1</v>
      </c>
      <c r="W49" s="295">
        <f t="shared" si="15"/>
        <v>1</v>
      </c>
      <c r="X49" s="133">
        <f t="shared" si="16"/>
        <v>4</v>
      </c>
      <c r="Y49" s="150">
        <f t="shared" si="17"/>
        <v>176.5</v>
      </c>
      <c r="Z49" s="150">
        <f t="shared" si="18"/>
        <v>176.5</v>
      </c>
    </row>
    <row r="50" spans="1:26" s="206" customFormat="1" ht="20.25" customHeight="1">
      <c r="A50" s="205">
        <v>18</v>
      </c>
      <c r="B50" s="48">
        <v>14</v>
      </c>
      <c r="C50" s="271" t="s">
        <v>84</v>
      </c>
      <c r="D50" s="135" t="s">
        <v>48</v>
      </c>
      <c r="E50" s="136">
        <v>157</v>
      </c>
      <c r="F50" s="246">
        <v>145</v>
      </c>
      <c r="G50" s="136">
        <v>181</v>
      </c>
      <c r="H50" s="139">
        <v>184</v>
      </c>
      <c r="I50" s="140">
        <f t="shared" si="6"/>
        <v>56</v>
      </c>
      <c r="J50" s="141">
        <f t="shared" si="7"/>
        <v>723</v>
      </c>
      <c r="K50" s="159">
        <f t="shared" si="8"/>
        <v>-24</v>
      </c>
      <c r="L50" s="143">
        <f t="shared" si="9"/>
        <v>145</v>
      </c>
      <c r="M50" s="144">
        <f t="shared" si="10"/>
        <v>184</v>
      </c>
      <c r="N50" s="324"/>
      <c r="O50" s="310">
        <v>145</v>
      </c>
      <c r="P50" s="147"/>
      <c r="Q50" s="146"/>
      <c r="R50" s="66">
        <f t="shared" si="11"/>
        <v>14</v>
      </c>
      <c r="S50" s="149" t="s">
        <v>37</v>
      </c>
      <c r="T50" s="295">
        <f t="shared" si="12"/>
        <v>1</v>
      </c>
      <c r="U50" s="295">
        <f t="shared" si="13"/>
        <v>1</v>
      </c>
      <c r="V50" s="295">
        <f t="shared" si="14"/>
        <v>1</v>
      </c>
      <c r="W50" s="295">
        <f t="shared" si="15"/>
        <v>1</v>
      </c>
      <c r="X50" s="133">
        <f t="shared" si="16"/>
        <v>4</v>
      </c>
      <c r="Y50" s="150">
        <f t="shared" si="17"/>
        <v>166.75</v>
      </c>
      <c r="Z50" s="150">
        <f t="shared" si="18"/>
        <v>180.75</v>
      </c>
    </row>
    <row r="51" spans="1:26" s="206" customFormat="1" ht="20.25" customHeight="1">
      <c r="A51" s="205">
        <v>19</v>
      </c>
      <c r="B51" s="48">
        <v>20</v>
      </c>
      <c r="C51" s="422" t="s">
        <v>45</v>
      </c>
      <c r="D51" s="135" t="s">
        <v>46</v>
      </c>
      <c r="E51" s="136">
        <v>137</v>
      </c>
      <c r="F51" s="139">
        <v>126</v>
      </c>
      <c r="G51" s="139">
        <v>157</v>
      </c>
      <c r="H51" s="139">
        <v>153</v>
      </c>
      <c r="I51" s="140">
        <f t="shared" si="6"/>
        <v>80</v>
      </c>
      <c r="J51" s="141">
        <f t="shared" si="7"/>
        <v>653</v>
      </c>
      <c r="K51" s="159">
        <f t="shared" si="8"/>
        <v>-94</v>
      </c>
      <c r="L51" s="143">
        <f t="shared" si="9"/>
        <v>126</v>
      </c>
      <c r="M51" s="144">
        <f t="shared" si="10"/>
        <v>157</v>
      </c>
      <c r="N51" s="324"/>
      <c r="O51" s="146"/>
      <c r="P51" s="147"/>
      <c r="Q51" s="148"/>
      <c r="R51" s="66">
        <f t="shared" si="11"/>
        <v>20</v>
      </c>
      <c r="S51" s="149"/>
      <c r="T51" s="295">
        <f t="shared" si="12"/>
        <v>1</v>
      </c>
      <c r="U51" s="295">
        <f t="shared" si="13"/>
        <v>1</v>
      </c>
      <c r="V51" s="295">
        <f t="shared" si="14"/>
        <v>1</v>
      </c>
      <c r="W51" s="295">
        <f t="shared" si="15"/>
        <v>1</v>
      </c>
      <c r="X51" s="133">
        <f t="shared" si="16"/>
        <v>4</v>
      </c>
      <c r="Y51" s="150">
        <f t="shared" si="17"/>
        <v>143.25</v>
      </c>
      <c r="Z51" s="150">
        <f t="shared" si="18"/>
        <v>163.25</v>
      </c>
    </row>
    <row r="52" spans="1:26" s="206" customFormat="1" ht="20.25" customHeight="1">
      <c r="A52" s="205">
        <v>20</v>
      </c>
      <c r="B52" s="48">
        <v>20</v>
      </c>
      <c r="C52" s="423" t="s">
        <v>129</v>
      </c>
      <c r="D52" s="135" t="s">
        <v>111</v>
      </c>
      <c r="E52" s="136">
        <v>149</v>
      </c>
      <c r="F52" s="139">
        <v>149</v>
      </c>
      <c r="G52" s="139">
        <v>164</v>
      </c>
      <c r="H52" s="139">
        <v>165</v>
      </c>
      <c r="I52" s="140">
        <f t="shared" si="6"/>
        <v>80</v>
      </c>
      <c r="J52" s="141">
        <f t="shared" si="7"/>
        <v>707</v>
      </c>
      <c r="K52" s="159">
        <f t="shared" si="8"/>
        <v>-40</v>
      </c>
      <c r="L52" s="143">
        <f t="shared" si="9"/>
        <v>149</v>
      </c>
      <c r="M52" s="144">
        <f t="shared" si="10"/>
        <v>165</v>
      </c>
      <c r="N52" s="324"/>
      <c r="O52" s="146"/>
      <c r="P52" s="147"/>
      <c r="Q52" s="148"/>
      <c r="R52" s="66">
        <f t="shared" si="11"/>
        <v>20</v>
      </c>
      <c r="S52" s="149"/>
      <c r="T52" s="295">
        <f t="shared" si="12"/>
        <v>1</v>
      </c>
      <c r="U52" s="295">
        <f t="shared" si="13"/>
        <v>1</v>
      </c>
      <c r="V52" s="295">
        <f t="shared" si="14"/>
        <v>1</v>
      </c>
      <c r="W52" s="295">
        <f t="shared" si="15"/>
        <v>1</v>
      </c>
      <c r="X52" s="133">
        <f t="shared" si="16"/>
        <v>4</v>
      </c>
      <c r="Y52" s="150">
        <f t="shared" si="17"/>
        <v>156.75</v>
      </c>
      <c r="Z52" s="150">
        <f t="shared" si="18"/>
        <v>176.75</v>
      </c>
    </row>
    <row r="54" spans="3:8" ht="15.75" thickBot="1">
      <c r="C54" s="209"/>
      <c r="D54" s="210"/>
      <c r="E54" s="211"/>
      <c r="F54" s="211"/>
      <c r="G54" s="71"/>
      <c r="H54" s="71"/>
    </row>
    <row r="55" spans="3:10" ht="19.5" customHeight="1">
      <c r="C55" s="229" t="s">
        <v>94</v>
      </c>
      <c r="D55" s="230"/>
      <c r="E55" s="230"/>
      <c r="F55" s="230"/>
      <c r="G55" s="231"/>
      <c r="H55" s="356"/>
      <c r="I55" s="357"/>
      <c r="J55" s="357"/>
    </row>
    <row r="56" spans="3:10" ht="15.75">
      <c r="C56" s="232" t="s">
        <v>95</v>
      </c>
      <c r="D56" s="233">
        <f>IF(D55&lt;140,30,IF(D55&gt;=200,0,IF(D55&gt;=140,(200-D55)*0.5)))</f>
        <v>30</v>
      </c>
      <c r="E56" s="233">
        <f>IF(E55&lt;140,30,IF(E55&gt;=200,0,IF(E55&gt;=140,(200-E55)*0.5)))</f>
        <v>30</v>
      </c>
      <c r="F56" s="233">
        <f>IF(F55&lt;140,30,IF(F55&gt;=200,0,IF(F55&gt;=140,(200-F55)*0.5)))</f>
        <v>30</v>
      </c>
      <c r="G56" s="234">
        <f>IF(G55&lt;140,30,IF(G55&gt;=200,0,IF(G55&gt;=140,(200-G55)*0.5)))</f>
        <v>30</v>
      </c>
      <c r="H56" s="120"/>
      <c r="I56" s="357"/>
      <c r="J56" s="357"/>
    </row>
    <row r="57" spans="3:10" ht="16.5" thickBot="1">
      <c r="C57" s="235" t="s">
        <v>96</v>
      </c>
      <c r="D57" s="236">
        <f>D56+D55</f>
        <v>30</v>
      </c>
      <c r="E57" s="236">
        <f>E56+E55</f>
        <v>30</v>
      </c>
      <c r="F57" s="236">
        <f>F56+F55</f>
        <v>30</v>
      </c>
      <c r="G57" s="237">
        <f>G56+G55</f>
        <v>30</v>
      </c>
      <c r="H57" s="356"/>
      <c r="I57" s="215"/>
      <c r="J57" s="358"/>
    </row>
    <row r="58" spans="3:10" ht="15">
      <c r="C58" s="212"/>
      <c r="D58" s="213"/>
      <c r="E58" s="212"/>
      <c r="F58" s="212"/>
      <c r="G58" s="212"/>
      <c r="H58" s="214"/>
      <c r="I58" s="215"/>
      <c r="J58" s="215"/>
    </row>
  </sheetData>
  <sheetProtection password="CF7A" sheet="1" objects="1" scenarios="1" selectLockedCells="1" selectUnlockedCells="1"/>
  <dataValidations count="1">
    <dataValidation errorStyle="warning" allowBlank="1" showInputMessage="1" showErrorMessage="1" promptTitle="гандикапы" errorTitle="гандикапы" error="неправильный вод" sqref="E58:G58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63" r:id="rId2"/>
  <rowBreaks count="1" manualBreakCount="1">
    <brk id="30" max="255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2:Z71"/>
  <sheetViews>
    <sheetView zoomScale="75" zoomScaleNormal="75" zoomScaleSheetLayoutView="75" workbookViewId="0" topLeftCell="A1">
      <selection activeCell="AB15" sqref="AB15"/>
    </sheetView>
  </sheetViews>
  <sheetFormatPr defaultColWidth="9.140625" defaultRowHeight="12.75"/>
  <cols>
    <col min="1" max="1" width="5.7109375" style="1" customWidth="1"/>
    <col min="2" max="2" width="5.28125" style="74" customWidth="1"/>
    <col min="3" max="3" width="39.57421875" style="75" bestFit="1" customWidth="1"/>
    <col min="4" max="4" width="6.00390625" style="10" bestFit="1" customWidth="1"/>
    <col min="5" max="5" width="7.00390625" style="1" customWidth="1"/>
    <col min="6" max="6" width="6.8515625" style="1" bestFit="1" customWidth="1"/>
    <col min="7" max="7" width="6.421875" style="3" customWidth="1"/>
    <col min="8" max="8" width="6.57421875" style="3" customWidth="1"/>
    <col min="9" max="9" width="7.140625" style="12" bestFit="1" customWidth="1"/>
    <col min="10" max="10" width="10.28125" style="3" customWidth="1"/>
    <col min="11" max="11" width="7.00390625" style="2" customWidth="1"/>
    <col min="12" max="12" width="7.421875" style="2" customWidth="1"/>
    <col min="13" max="13" width="5.8515625" style="2" customWidth="1"/>
    <col min="14" max="14" width="1.7109375" style="3" customWidth="1"/>
    <col min="15" max="17" width="5.421875" style="4" customWidth="1"/>
    <col min="18" max="18" width="6.00390625" style="5" customWidth="1"/>
    <col min="19" max="19" width="5.421875" style="0" customWidth="1"/>
    <col min="20" max="20" width="0" style="3" hidden="1" customWidth="1"/>
    <col min="21" max="24" width="0" style="0" hidden="1" customWidth="1"/>
    <col min="25" max="25" width="6.7109375" style="6" bestFit="1" customWidth="1"/>
    <col min="26" max="26" width="6.7109375" style="2" bestFit="1" customWidth="1"/>
  </cols>
  <sheetData>
    <row r="1" ht="82.5" customHeight="1"/>
    <row r="2" spans="1:8" ht="27" customHeight="1">
      <c r="A2" s="7" t="s">
        <v>97</v>
      </c>
      <c r="C2" s="9" t="s">
        <v>98</v>
      </c>
      <c r="E2" s="11"/>
      <c r="F2" s="11"/>
      <c r="G2" s="11"/>
      <c r="H2" s="11"/>
    </row>
    <row r="3" spans="1:26" ht="55.5" thickBot="1">
      <c r="A3" s="77" t="s">
        <v>2</v>
      </c>
      <c r="B3" s="238" t="s">
        <v>99</v>
      </c>
      <c r="C3" s="239" t="s">
        <v>100</v>
      </c>
      <c r="D3" s="406" t="s">
        <v>5</v>
      </c>
      <c r="E3" s="407" t="s">
        <v>6</v>
      </c>
      <c r="F3" s="366" t="s">
        <v>7</v>
      </c>
      <c r="G3" s="367" t="s">
        <v>166</v>
      </c>
      <c r="H3" s="367" t="s">
        <v>167</v>
      </c>
      <c r="I3" s="19" t="s">
        <v>101</v>
      </c>
      <c r="J3" s="368" t="s">
        <v>102</v>
      </c>
      <c r="K3" s="21" t="s">
        <v>11</v>
      </c>
      <c r="M3" s="12"/>
      <c r="N3" s="2"/>
      <c r="O3" s="2"/>
      <c r="P3" s="2"/>
      <c r="R3" s="3"/>
      <c r="S3" s="3"/>
      <c r="T3"/>
      <c r="W3" s="3"/>
      <c r="Y3" s="4"/>
      <c r="Z3" s="5"/>
    </row>
    <row r="4" spans="1:26" ht="21.75" customHeight="1">
      <c r="A4" s="245" t="s">
        <v>12</v>
      </c>
      <c r="B4" s="48">
        <v>2</v>
      </c>
      <c r="C4" s="247" t="s">
        <v>133</v>
      </c>
      <c r="D4" s="85"/>
      <c r="E4" s="86">
        <v>246</v>
      </c>
      <c r="F4" s="38">
        <v>188</v>
      </c>
      <c r="G4" s="39">
        <f aca="true" t="shared" si="0" ref="G4:G10">E4+B4</f>
        <v>248</v>
      </c>
      <c r="H4" s="202">
        <f aca="true" t="shared" si="1" ref="H4:H10">F4+B4</f>
        <v>190</v>
      </c>
      <c r="I4" s="40">
        <f aca="true" t="shared" si="2" ref="I4:I10">H4+G4</f>
        <v>438</v>
      </c>
      <c r="J4" s="41">
        <f aca="true" t="shared" si="3" ref="J4:J10">I4-$I$4</f>
        <v>0</v>
      </c>
      <c r="K4" s="87">
        <v>55</v>
      </c>
      <c r="M4" s="31"/>
      <c r="N4" s="2"/>
      <c r="O4" s="2"/>
      <c r="P4" s="2"/>
      <c r="R4" s="3"/>
      <c r="S4" s="3"/>
      <c r="T4"/>
      <c r="W4" s="3"/>
      <c r="Y4" s="4"/>
      <c r="Z4" s="5"/>
    </row>
    <row r="5" spans="1:26" ht="18">
      <c r="A5" s="245" t="s">
        <v>14</v>
      </c>
      <c r="B5" s="48">
        <v>21</v>
      </c>
      <c r="C5" s="251" t="s">
        <v>17</v>
      </c>
      <c r="D5" s="264"/>
      <c r="E5" s="233">
        <v>188</v>
      </c>
      <c r="F5" s="38">
        <v>181</v>
      </c>
      <c r="G5" s="39">
        <f t="shared" si="0"/>
        <v>209</v>
      </c>
      <c r="H5" s="202">
        <f t="shared" si="1"/>
        <v>202</v>
      </c>
      <c r="I5" s="40">
        <f t="shared" si="2"/>
        <v>411</v>
      </c>
      <c r="J5" s="41">
        <f t="shared" si="3"/>
        <v>-27</v>
      </c>
      <c r="K5" s="87">
        <v>40</v>
      </c>
      <c r="M5" s="31"/>
      <c r="N5" s="2"/>
      <c r="O5" s="2"/>
      <c r="P5" s="2"/>
      <c r="R5" s="3"/>
      <c r="S5" s="3"/>
      <c r="T5"/>
      <c r="W5" s="3"/>
      <c r="Y5" s="4"/>
      <c r="Z5" s="5"/>
    </row>
    <row r="6" spans="1:26" ht="18">
      <c r="A6" s="249" t="s">
        <v>16</v>
      </c>
      <c r="B6" s="48">
        <v>15</v>
      </c>
      <c r="C6" s="251" t="s">
        <v>125</v>
      </c>
      <c r="D6" s="37"/>
      <c r="E6" s="38">
        <v>209</v>
      </c>
      <c r="F6" s="38">
        <v>157</v>
      </c>
      <c r="G6" s="39">
        <f t="shared" si="0"/>
        <v>224</v>
      </c>
      <c r="H6" s="202">
        <f t="shared" si="1"/>
        <v>172</v>
      </c>
      <c r="I6" s="40">
        <f t="shared" si="2"/>
        <v>396</v>
      </c>
      <c r="J6" s="41">
        <f t="shared" si="3"/>
        <v>-42</v>
      </c>
      <c r="K6" s="87">
        <v>30</v>
      </c>
      <c r="L6" s="45"/>
      <c r="M6" s="45"/>
      <c r="N6" s="2"/>
      <c r="O6" s="2"/>
      <c r="P6" s="2"/>
      <c r="R6" s="3"/>
      <c r="S6" s="3"/>
      <c r="T6"/>
      <c r="W6" s="3"/>
      <c r="Y6" s="4"/>
      <c r="Z6" s="5"/>
    </row>
    <row r="7" spans="1:26" ht="18">
      <c r="A7" s="245" t="s">
        <v>18</v>
      </c>
      <c r="B7" s="48">
        <v>23</v>
      </c>
      <c r="C7" s="250" t="s">
        <v>134</v>
      </c>
      <c r="D7" s="46"/>
      <c r="E7" s="38">
        <v>136</v>
      </c>
      <c r="F7" s="38">
        <v>199</v>
      </c>
      <c r="G7" s="39">
        <f t="shared" si="0"/>
        <v>159</v>
      </c>
      <c r="H7" s="202">
        <f t="shared" si="1"/>
        <v>222</v>
      </c>
      <c r="I7" s="40">
        <f t="shared" si="2"/>
        <v>381</v>
      </c>
      <c r="J7" s="41">
        <f t="shared" si="3"/>
        <v>-57</v>
      </c>
      <c r="K7" s="252" t="s">
        <v>135</v>
      </c>
      <c r="M7" s="31"/>
      <c r="N7" s="2"/>
      <c r="O7" s="2"/>
      <c r="P7" s="2"/>
      <c r="R7" s="3"/>
      <c r="S7" s="3"/>
      <c r="T7"/>
      <c r="W7" s="3"/>
      <c r="Y7" s="4"/>
      <c r="Z7" s="5"/>
    </row>
    <row r="8" spans="1:26" ht="18">
      <c r="A8" s="245" t="s">
        <v>21</v>
      </c>
      <c r="B8" s="48">
        <v>3</v>
      </c>
      <c r="C8" s="251" t="s">
        <v>130</v>
      </c>
      <c r="D8" s="37"/>
      <c r="E8" s="38">
        <v>192</v>
      </c>
      <c r="F8" s="38">
        <v>153</v>
      </c>
      <c r="G8" s="39">
        <f t="shared" si="0"/>
        <v>195</v>
      </c>
      <c r="H8" s="202">
        <f t="shared" si="1"/>
        <v>156</v>
      </c>
      <c r="I8" s="40">
        <f t="shared" si="2"/>
        <v>351</v>
      </c>
      <c r="J8" s="41">
        <f t="shared" si="3"/>
        <v>-87</v>
      </c>
      <c r="K8" s="252" t="s">
        <v>23</v>
      </c>
      <c r="M8" s="31"/>
      <c r="N8" s="2"/>
      <c r="O8" s="2"/>
      <c r="P8" s="2"/>
      <c r="R8" s="3"/>
      <c r="S8" s="3"/>
      <c r="T8"/>
      <c r="W8" s="3"/>
      <c r="Y8" s="4"/>
      <c r="Z8" s="5"/>
    </row>
    <row r="9" spans="1:26" ht="18.75" thickBot="1">
      <c r="A9" s="253" t="s">
        <v>24</v>
      </c>
      <c r="B9" s="424">
        <v>20</v>
      </c>
      <c r="C9" s="425" t="s">
        <v>49</v>
      </c>
      <c r="D9" s="426"/>
      <c r="E9" s="427">
        <v>168</v>
      </c>
      <c r="F9" s="428">
        <v>140</v>
      </c>
      <c r="G9" s="429">
        <f t="shared" si="0"/>
        <v>188</v>
      </c>
      <c r="H9" s="430">
        <f t="shared" si="1"/>
        <v>160</v>
      </c>
      <c r="I9" s="431">
        <f t="shared" si="2"/>
        <v>348</v>
      </c>
      <c r="J9" s="432">
        <f t="shared" si="3"/>
        <v>-90</v>
      </c>
      <c r="K9" s="260">
        <v>-0.3</v>
      </c>
      <c r="M9" s="61"/>
      <c r="N9" s="2"/>
      <c r="O9" s="2"/>
      <c r="P9" s="2"/>
      <c r="R9" s="3"/>
      <c r="S9" s="3"/>
      <c r="T9"/>
      <c r="W9" s="3"/>
      <c r="Y9" s="4"/>
      <c r="Z9" s="5"/>
    </row>
    <row r="10" spans="1:26" ht="18.75" thickTop="1">
      <c r="A10" s="62" t="s">
        <v>25</v>
      </c>
      <c r="B10" s="48">
        <v>13</v>
      </c>
      <c r="C10" s="271" t="s">
        <v>136</v>
      </c>
      <c r="D10" s="85"/>
      <c r="E10" s="86">
        <v>186</v>
      </c>
      <c r="F10" s="86">
        <v>127</v>
      </c>
      <c r="G10" s="66">
        <f t="shared" si="0"/>
        <v>199</v>
      </c>
      <c r="H10" s="106">
        <f t="shared" si="1"/>
        <v>140</v>
      </c>
      <c r="I10" s="67">
        <f t="shared" si="2"/>
        <v>339</v>
      </c>
      <c r="J10" s="68">
        <f t="shared" si="3"/>
        <v>-99</v>
      </c>
      <c r="K10" s="69"/>
      <c r="M10" s="70"/>
      <c r="N10" s="2"/>
      <c r="O10" s="2"/>
      <c r="P10" s="2"/>
      <c r="R10" s="3"/>
      <c r="S10" s="71"/>
      <c r="T10"/>
      <c r="W10" s="3"/>
      <c r="Y10" s="4"/>
      <c r="Z10" s="5"/>
    </row>
    <row r="11" spans="1:26" ht="18">
      <c r="A11" s="266"/>
      <c r="B11" s="117"/>
      <c r="C11" s="373"/>
      <c r="D11" s="267"/>
      <c r="E11" s="268"/>
      <c r="F11" s="268"/>
      <c r="G11" s="269"/>
      <c r="H11" s="116"/>
      <c r="I11" s="116"/>
      <c r="J11" s="96"/>
      <c r="K11" s="69"/>
      <c r="M11" s="70"/>
      <c r="N11" s="2"/>
      <c r="O11" s="2"/>
      <c r="P11" s="2"/>
      <c r="R11" s="3"/>
      <c r="S11" s="71"/>
      <c r="T11"/>
      <c r="W11" s="3"/>
      <c r="Y11" s="4"/>
      <c r="Z11" s="5"/>
    </row>
    <row r="12" spans="1:26" ht="20.25">
      <c r="A12" s="266"/>
      <c r="B12" s="117"/>
      <c r="C12" s="121" t="s">
        <v>137</v>
      </c>
      <c r="D12" s="267"/>
      <c r="E12" s="268"/>
      <c r="F12" s="268"/>
      <c r="G12" s="269"/>
      <c r="H12" s="116"/>
      <c r="I12" s="116"/>
      <c r="J12" s="96"/>
      <c r="K12" s="69"/>
      <c r="M12" s="70"/>
      <c r="N12" s="2"/>
      <c r="O12" s="2"/>
      <c r="P12" s="2"/>
      <c r="R12" s="3"/>
      <c r="S12" s="71"/>
      <c r="T12"/>
      <c r="W12" s="3"/>
      <c r="Y12" s="4"/>
      <c r="Z12" s="5"/>
    </row>
    <row r="13" ht="83.25" customHeight="1">
      <c r="L13" s="76"/>
    </row>
    <row r="14" spans="1:8" ht="18">
      <c r="A14" s="7" t="s">
        <v>97</v>
      </c>
      <c r="C14" s="9" t="s">
        <v>105</v>
      </c>
      <c r="E14" s="11"/>
      <c r="F14" s="11"/>
      <c r="G14" s="11"/>
      <c r="H14" s="11"/>
    </row>
    <row r="15" spans="1:8" ht="49.5" customHeight="1" thickBot="1">
      <c r="A15" s="77" t="s">
        <v>32</v>
      </c>
      <c r="B15" s="374" t="s">
        <v>99</v>
      </c>
      <c r="C15" s="15" t="s">
        <v>100</v>
      </c>
      <c r="D15" s="77" t="s">
        <v>5</v>
      </c>
      <c r="E15" s="80" t="s">
        <v>6</v>
      </c>
      <c r="F15" s="81" t="s">
        <v>168</v>
      </c>
      <c r="G15" s="20" t="s">
        <v>102</v>
      </c>
      <c r="H15" s="83"/>
    </row>
    <row r="16" spans="1:19" ht="18">
      <c r="A16" s="84">
        <v>1</v>
      </c>
      <c r="B16" s="48">
        <v>2</v>
      </c>
      <c r="C16" s="421" t="s">
        <v>133</v>
      </c>
      <c r="D16" s="85" t="s">
        <v>48</v>
      </c>
      <c r="E16" s="86">
        <v>246</v>
      </c>
      <c r="F16" s="67">
        <f aca="true" t="shared" si="4" ref="F16:F30">B16+E16</f>
        <v>248</v>
      </c>
      <c r="G16" s="41">
        <f aca="true" t="shared" si="5" ref="G16:G31">F16-$F$21</f>
        <v>60</v>
      </c>
      <c r="I16" s="87">
        <v>1</v>
      </c>
      <c r="P16" s="88"/>
      <c r="Q16" s="89"/>
      <c r="R16" s="90"/>
      <c r="S16" s="91"/>
    </row>
    <row r="17" spans="1:19" ht="18">
      <c r="A17" s="84">
        <v>2</v>
      </c>
      <c r="B17" s="48">
        <v>15</v>
      </c>
      <c r="C17" s="433" t="s">
        <v>125</v>
      </c>
      <c r="D17" s="37" t="s">
        <v>35</v>
      </c>
      <c r="E17" s="38">
        <v>209</v>
      </c>
      <c r="F17" s="67">
        <f t="shared" si="4"/>
        <v>224</v>
      </c>
      <c r="G17" s="41">
        <f t="shared" si="5"/>
        <v>36</v>
      </c>
      <c r="H17" s="100" t="s">
        <v>39</v>
      </c>
      <c r="I17" s="87">
        <v>2</v>
      </c>
      <c r="P17" s="88"/>
      <c r="Q17" s="89"/>
      <c r="R17" s="90"/>
      <c r="S17" s="91"/>
    </row>
    <row r="18" spans="1:19" ht="18">
      <c r="A18" s="94">
        <v>3</v>
      </c>
      <c r="B18" s="48">
        <v>21</v>
      </c>
      <c r="C18" s="433" t="s">
        <v>17</v>
      </c>
      <c r="D18" s="264" t="s">
        <v>41</v>
      </c>
      <c r="E18" s="233">
        <v>188</v>
      </c>
      <c r="F18" s="67">
        <f t="shared" si="4"/>
        <v>209</v>
      </c>
      <c r="G18" s="41">
        <f t="shared" si="5"/>
        <v>21</v>
      </c>
      <c r="H18" s="100" t="s">
        <v>39</v>
      </c>
      <c r="I18" s="87">
        <v>3</v>
      </c>
      <c r="J18" s="32"/>
      <c r="P18" s="88"/>
      <c r="Q18" s="89"/>
      <c r="R18" s="90"/>
      <c r="S18" s="91"/>
    </row>
    <row r="19" spans="1:19" ht="18">
      <c r="A19" s="84">
        <v>4</v>
      </c>
      <c r="B19" s="48">
        <v>13</v>
      </c>
      <c r="C19" s="421" t="s">
        <v>136</v>
      </c>
      <c r="D19" s="37" t="s">
        <v>55</v>
      </c>
      <c r="E19" s="38">
        <v>186</v>
      </c>
      <c r="F19" s="115">
        <f t="shared" si="4"/>
        <v>199</v>
      </c>
      <c r="G19" s="41">
        <f t="shared" si="5"/>
        <v>11</v>
      </c>
      <c r="I19" s="87">
        <v>4</v>
      </c>
      <c r="P19" s="88"/>
      <c r="Q19" s="89"/>
      <c r="R19" s="90"/>
      <c r="S19" s="91"/>
    </row>
    <row r="20" spans="1:19" ht="18">
      <c r="A20" s="84">
        <v>5</v>
      </c>
      <c r="B20" s="48">
        <v>3</v>
      </c>
      <c r="C20" s="433" t="s">
        <v>130</v>
      </c>
      <c r="D20" s="37" t="s">
        <v>50</v>
      </c>
      <c r="E20" s="38">
        <v>192</v>
      </c>
      <c r="F20" s="67">
        <f t="shared" si="4"/>
        <v>195</v>
      </c>
      <c r="G20" s="41">
        <f t="shared" si="5"/>
        <v>7</v>
      </c>
      <c r="H20" s="100" t="s">
        <v>39</v>
      </c>
      <c r="I20" s="87">
        <v>5</v>
      </c>
      <c r="P20" s="88"/>
      <c r="Q20" s="89"/>
      <c r="R20" s="90"/>
      <c r="S20" s="91"/>
    </row>
    <row r="21" spans="1:19" ht="18.75" thickBot="1">
      <c r="A21" s="101">
        <v>6</v>
      </c>
      <c r="B21" s="424">
        <v>20</v>
      </c>
      <c r="C21" s="425" t="s">
        <v>49</v>
      </c>
      <c r="D21" s="102" t="s">
        <v>37</v>
      </c>
      <c r="E21" s="103">
        <v>168</v>
      </c>
      <c r="F21" s="104">
        <f t="shared" si="4"/>
        <v>188</v>
      </c>
      <c r="G21" s="105">
        <f t="shared" si="5"/>
        <v>0</v>
      </c>
      <c r="H21" s="96"/>
      <c r="I21" s="87">
        <v>6</v>
      </c>
      <c r="P21" s="88"/>
      <c r="Q21" s="89"/>
      <c r="R21" s="90"/>
      <c r="S21" s="91"/>
    </row>
    <row r="22" spans="1:19" ht="18.75" thickTop="1">
      <c r="A22" s="106">
        <v>7</v>
      </c>
      <c r="B22" s="48">
        <v>5</v>
      </c>
      <c r="C22" s="434" t="s">
        <v>116</v>
      </c>
      <c r="D22" s="85" t="s">
        <v>75</v>
      </c>
      <c r="E22" s="86">
        <v>180</v>
      </c>
      <c r="F22" s="67">
        <f t="shared" si="4"/>
        <v>185</v>
      </c>
      <c r="G22" s="68">
        <f t="shared" si="5"/>
        <v>-3</v>
      </c>
      <c r="H22" s="96"/>
      <c r="I22" s="70"/>
      <c r="N22" s="4"/>
      <c r="P22" s="88"/>
      <c r="Q22" s="89"/>
      <c r="R22" s="90"/>
      <c r="S22" s="91"/>
    </row>
    <row r="23" spans="1:19" ht="18">
      <c r="A23" s="106">
        <v>8</v>
      </c>
      <c r="B23" s="48">
        <v>18</v>
      </c>
      <c r="C23" s="421" t="s">
        <v>138</v>
      </c>
      <c r="D23" s="37" t="s">
        <v>43</v>
      </c>
      <c r="E23" s="38">
        <v>162</v>
      </c>
      <c r="F23" s="67">
        <f t="shared" si="4"/>
        <v>180</v>
      </c>
      <c r="G23" s="41">
        <f t="shared" si="5"/>
        <v>-8</v>
      </c>
      <c r="H23" s="96"/>
      <c r="I23" s="70"/>
      <c r="P23" s="88"/>
      <c r="Q23" s="89"/>
      <c r="R23" s="90"/>
      <c r="S23" s="91"/>
    </row>
    <row r="24" spans="1:19" ht="18">
      <c r="A24" s="109">
        <v>9</v>
      </c>
      <c r="B24" s="48">
        <v>6</v>
      </c>
      <c r="C24" s="251" t="s">
        <v>42</v>
      </c>
      <c r="D24" s="37" t="s">
        <v>44</v>
      </c>
      <c r="E24" s="38">
        <v>156</v>
      </c>
      <c r="F24" s="67">
        <f t="shared" si="4"/>
        <v>162</v>
      </c>
      <c r="G24" s="41">
        <f t="shared" si="5"/>
        <v>-26</v>
      </c>
      <c r="I24" s="110"/>
      <c r="P24" s="88"/>
      <c r="Q24" s="89"/>
      <c r="R24" s="90"/>
      <c r="S24" s="91"/>
    </row>
    <row r="25" spans="1:19" ht="18">
      <c r="A25" s="106">
        <v>10</v>
      </c>
      <c r="B25" s="48">
        <v>23</v>
      </c>
      <c r="C25" s="435" t="s">
        <v>134</v>
      </c>
      <c r="D25" s="46" t="s">
        <v>38</v>
      </c>
      <c r="E25" s="38">
        <v>136</v>
      </c>
      <c r="F25" s="67">
        <f t="shared" si="4"/>
        <v>159</v>
      </c>
      <c r="G25" s="41">
        <f t="shared" si="5"/>
        <v>-29</v>
      </c>
      <c r="H25" s="100" t="s">
        <v>39</v>
      </c>
      <c r="I25" s="70"/>
      <c r="P25" s="88"/>
      <c r="Q25" s="89"/>
      <c r="R25" s="90"/>
      <c r="S25" s="91"/>
    </row>
    <row r="26" spans="1:19" ht="20.25" customHeight="1">
      <c r="A26" s="106">
        <v>11</v>
      </c>
      <c r="B26" s="246">
        <v>24</v>
      </c>
      <c r="C26" s="436" t="s">
        <v>117</v>
      </c>
      <c r="D26" s="37" t="s">
        <v>53</v>
      </c>
      <c r="E26" s="38">
        <v>135</v>
      </c>
      <c r="F26" s="67">
        <f t="shared" si="4"/>
        <v>159</v>
      </c>
      <c r="G26" s="41">
        <f t="shared" si="5"/>
        <v>-29</v>
      </c>
      <c r="I26" s="70"/>
      <c r="P26" s="88"/>
      <c r="Q26" s="113"/>
      <c r="R26" s="90"/>
      <c r="S26" s="91"/>
    </row>
    <row r="27" spans="1:19" ht="20.25" customHeight="1">
      <c r="A27" s="106">
        <v>12</v>
      </c>
      <c r="B27" s="48">
        <v>13</v>
      </c>
      <c r="C27" s="250" t="s">
        <v>28</v>
      </c>
      <c r="D27" s="37" t="s">
        <v>36</v>
      </c>
      <c r="E27" s="38">
        <v>139</v>
      </c>
      <c r="F27" s="67">
        <f t="shared" si="4"/>
        <v>152</v>
      </c>
      <c r="G27" s="41">
        <f t="shared" si="5"/>
        <v>-36</v>
      </c>
      <c r="I27" s="70"/>
      <c r="P27" s="88"/>
      <c r="Q27" s="113"/>
      <c r="R27" s="90"/>
      <c r="S27" s="91"/>
    </row>
    <row r="28" spans="1:19" ht="20.25" customHeight="1">
      <c r="A28" s="106">
        <v>13</v>
      </c>
      <c r="B28" s="48">
        <v>12</v>
      </c>
      <c r="C28" s="251" t="s">
        <v>79</v>
      </c>
      <c r="D28" s="37" t="s">
        <v>40</v>
      </c>
      <c r="E28" s="38">
        <v>138</v>
      </c>
      <c r="F28" s="67">
        <f t="shared" si="4"/>
        <v>150</v>
      </c>
      <c r="G28" s="41">
        <f t="shared" si="5"/>
        <v>-38</v>
      </c>
      <c r="I28" s="70"/>
      <c r="P28" s="88"/>
      <c r="Q28" s="113"/>
      <c r="R28" s="90"/>
      <c r="S28" s="91"/>
    </row>
    <row r="29" spans="1:19" ht="20.25" customHeight="1">
      <c r="A29" s="106">
        <v>14</v>
      </c>
      <c r="B29" s="246">
        <v>7</v>
      </c>
      <c r="C29" s="437" t="s">
        <v>26</v>
      </c>
      <c r="D29" s="37" t="s">
        <v>52</v>
      </c>
      <c r="E29" s="38">
        <v>134</v>
      </c>
      <c r="F29" s="67">
        <f t="shared" si="4"/>
        <v>141</v>
      </c>
      <c r="G29" s="41">
        <f t="shared" si="5"/>
        <v>-47</v>
      </c>
      <c r="I29" s="70"/>
      <c r="P29" s="88"/>
      <c r="Q29" s="113"/>
      <c r="R29" s="90"/>
      <c r="S29" s="91"/>
    </row>
    <row r="30" spans="1:19" ht="20.25" customHeight="1">
      <c r="A30" s="106">
        <v>15</v>
      </c>
      <c r="B30" s="48">
        <v>12</v>
      </c>
      <c r="C30" s="438" t="s">
        <v>139</v>
      </c>
      <c r="D30" s="46" t="s">
        <v>46</v>
      </c>
      <c r="E30" s="38">
        <v>110</v>
      </c>
      <c r="F30" s="67">
        <f t="shared" si="4"/>
        <v>122</v>
      </c>
      <c r="G30" s="41">
        <f t="shared" si="5"/>
        <v>-66</v>
      </c>
      <c r="I30" s="70"/>
      <c r="P30" s="88"/>
      <c r="Q30" s="113"/>
      <c r="R30" s="90"/>
      <c r="S30" s="91"/>
    </row>
    <row r="31" spans="1:19" ht="20.25" customHeight="1">
      <c r="A31" s="106">
        <v>16</v>
      </c>
      <c r="B31" s="246">
        <v>8</v>
      </c>
      <c r="C31" s="437" t="s">
        <v>88</v>
      </c>
      <c r="D31" s="37" t="s">
        <v>34</v>
      </c>
      <c r="E31" s="38">
        <v>178</v>
      </c>
      <c r="F31" s="67"/>
      <c r="G31" s="41">
        <f t="shared" si="5"/>
        <v>-188</v>
      </c>
      <c r="I31" s="70"/>
      <c r="P31" s="88"/>
      <c r="Q31" s="113"/>
      <c r="R31" s="90"/>
      <c r="S31" s="91"/>
    </row>
    <row r="32" spans="1:19" ht="118.5" customHeight="1">
      <c r="A32" s="116"/>
      <c r="B32" s="117"/>
      <c r="C32" s="118"/>
      <c r="D32" s="119"/>
      <c r="E32" s="120"/>
      <c r="F32" s="116"/>
      <c r="G32" s="96"/>
      <c r="H32" s="96"/>
      <c r="I32" s="70"/>
      <c r="P32" s="88"/>
      <c r="Q32" s="113"/>
      <c r="R32" s="90"/>
      <c r="S32" s="91"/>
    </row>
    <row r="33" spans="1:13" ht="20.25">
      <c r="A33" s="7" t="s">
        <v>56</v>
      </c>
      <c r="E33" s="121" t="s">
        <v>137</v>
      </c>
      <c r="M33" s="122">
        <f>MAX(E35:H50)</f>
        <v>227</v>
      </c>
    </row>
    <row r="34" spans="1:26" s="133" customFormat="1" ht="66" customHeight="1" thickBot="1">
      <c r="A34" s="77" t="s">
        <v>57</v>
      </c>
      <c r="B34" s="270" t="s">
        <v>99</v>
      </c>
      <c r="C34" s="79" t="s">
        <v>100</v>
      </c>
      <c r="D34" s="77" t="s">
        <v>5</v>
      </c>
      <c r="E34" s="123">
        <v>1</v>
      </c>
      <c r="F34" s="123">
        <v>2</v>
      </c>
      <c r="G34" s="123">
        <v>3</v>
      </c>
      <c r="H34" s="123">
        <v>4</v>
      </c>
      <c r="I34" s="283" t="s">
        <v>108</v>
      </c>
      <c r="J34" s="81" t="s">
        <v>109</v>
      </c>
      <c r="K34" s="284" t="s">
        <v>102</v>
      </c>
      <c r="L34" s="126" t="s">
        <v>59</v>
      </c>
      <c r="M34" s="79" t="s">
        <v>60</v>
      </c>
      <c r="N34" s="127"/>
      <c r="O34" s="128" t="s">
        <v>61</v>
      </c>
      <c r="P34" s="129" t="s">
        <v>62</v>
      </c>
      <c r="Q34" s="130" t="s">
        <v>63</v>
      </c>
      <c r="R34" s="130" t="s">
        <v>64</v>
      </c>
      <c r="S34" s="131" t="s">
        <v>65</v>
      </c>
      <c r="Y34" s="285" t="s">
        <v>66</v>
      </c>
      <c r="Z34" s="286" t="s">
        <v>110</v>
      </c>
    </row>
    <row r="35" spans="1:26" s="133" customFormat="1" ht="20.25" customHeight="1">
      <c r="A35" s="134">
        <v>1</v>
      </c>
      <c r="B35" s="48">
        <v>21</v>
      </c>
      <c r="C35" s="433" t="s">
        <v>17</v>
      </c>
      <c r="D35" s="135" t="s">
        <v>46</v>
      </c>
      <c r="E35" s="440">
        <v>154</v>
      </c>
      <c r="F35" s="439">
        <v>182</v>
      </c>
      <c r="G35" s="163">
        <v>209</v>
      </c>
      <c r="H35" s="439">
        <v>184</v>
      </c>
      <c r="I35" s="140">
        <f aca="true" t="shared" si="6" ref="I35:I61">B35*4</f>
        <v>84</v>
      </c>
      <c r="J35" s="141">
        <f aca="true" t="shared" si="7" ref="J35:J61">SUM(E35:H35)+B35*X35</f>
        <v>813</v>
      </c>
      <c r="K35" s="159">
        <f aca="true" t="shared" si="8" ref="K35:K61">J35-$J$44</f>
        <v>101</v>
      </c>
      <c r="L35" s="143">
        <f aca="true" t="shared" si="9" ref="L35:L61">MIN(E35:H35)</f>
        <v>154</v>
      </c>
      <c r="M35" s="144">
        <f aca="true" t="shared" si="10" ref="M35:M61">MAX(E35:H35)</f>
        <v>209</v>
      </c>
      <c r="N35" s="145"/>
      <c r="O35" s="163">
        <v>209</v>
      </c>
      <c r="P35" s="147"/>
      <c r="Q35" s="148"/>
      <c r="R35" s="66">
        <f aca="true" t="shared" si="11" ref="R35:R61">Q35+P35+B35</f>
        <v>21</v>
      </c>
      <c r="S35" s="149" t="s">
        <v>46</v>
      </c>
      <c r="T35" s="295">
        <f aca="true" t="shared" si="12" ref="T35:T61">IF(E35=0,0,1)</f>
        <v>1</v>
      </c>
      <c r="U35" s="295">
        <f aca="true" t="shared" si="13" ref="U35:U61">IF(F35=0,0,1)</f>
        <v>1</v>
      </c>
      <c r="V35" s="295">
        <f aca="true" t="shared" si="14" ref="V35:V61">IF(G35=0,0,1)</f>
        <v>1</v>
      </c>
      <c r="W35" s="295">
        <f aca="true" t="shared" si="15" ref="W35:W61">IF(H35=0,0,1)</f>
        <v>1</v>
      </c>
      <c r="X35" s="133">
        <f aca="true" t="shared" si="16" ref="X35:X61">SUM(T35:W35)</f>
        <v>4</v>
      </c>
      <c r="Y35" s="160">
        <f aca="true" t="shared" si="17" ref="Y35:Y61">(J35-I35)/4</f>
        <v>182.25</v>
      </c>
      <c r="Z35" s="160">
        <f aca="true" t="shared" si="18" ref="Z35:Z61">J35/4</f>
        <v>203.25</v>
      </c>
    </row>
    <row r="36" spans="1:26" s="133" customFormat="1" ht="20.25" customHeight="1" thickBot="1">
      <c r="A36" s="296">
        <v>2</v>
      </c>
      <c r="B36" s="48">
        <v>3</v>
      </c>
      <c r="C36" s="433" t="s">
        <v>130</v>
      </c>
      <c r="D36" s="381" t="s">
        <v>38</v>
      </c>
      <c r="E36" s="444">
        <v>214</v>
      </c>
      <c r="F36" s="441">
        <v>167</v>
      </c>
      <c r="G36" s="445">
        <v>225</v>
      </c>
      <c r="H36" s="443">
        <v>191</v>
      </c>
      <c r="I36" s="386">
        <f t="shared" si="6"/>
        <v>12</v>
      </c>
      <c r="J36" s="141">
        <f t="shared" si="7"/>
        <v>809</v>
      </c>
      <c r="K36" s="159">
        <f t="shared" si="8"/>
        <v>97</v>
      </c>
      <c r="L36" s="143">
        <f t="shared" si="9"/>
        <v>167</v>
      </c>
      <c r="M36" s="144">
        <f t="shared" si="10"/>
        <v>225</v>
      </c>
      <c r="N36" s="145"/>
      <c r="O36" s="1197">
        <v>225</v>
      </c>
      <c r="P36" s="308"/>
      <c r="Q36" s="293"/>
      <c r="R36" s="66">
        <f t="shared" si="11"/>
        <v>3</v>
      </c>
      <c r="S36" s="294" t="s">
        <v>52</v>
      </c>
      <c r="T36" s="295">
        <f t="shared" si="12"/>
        <v>1</v>
      </c>
      <c r="U36" s="295">
        <f t="shared" si="13"/>
        <v>1</v>
      </c>
      <c r="V36" s="295">
        <f t="shared" si="14"/>
        <v>1</v>
      </c>
      <c r="W36" s="295">
        <f t="shared" si="15"/>
        <v>1</v>
      </c>
      <c r="X36" s="133">
        <f t="shared" si="16"/>
        <v>4</v>
      </c>
      <c r="Y36" s="150">
        <f t="shared" si="17"/>
        <v>199.25</v>
      </c>
      <c r="Z36" s="160">
        <f t="shared" si="18"/>
        <v>202.25</v>
      </c>
    </row>
    <row r="37" spans="1:26" s="133" customFormat="1" ht="20.25" customHeight="1" thickTop="1">
      <c r="A37" s="161">
        <v>3</v>
      </c>
      <c r="B37" s="48">
        <v>15</v>
      </c>
      <c r="C37" s="433" t="s">
        <v>125</v>
      </c>
      <c r="D37" s="135" t="s">
        <v>53</v>
      </c>
      <c r="E37" s="439">
        <v>167</v>
      </c>
      <c r="F37" s="440">
        <v>190</v>
      </c>
      <c r="G37" s="440">
        <v>199</v>
      </c>
      <c r="H37" s="440">
        <v>180</v>
      </c>
      <c r="I37" s="140">
        <f t="shared" si="6"/>
        <v>60</v>
      </c>
      <c r="J37" s="141">
        <f t="shared" si="7"/>
        <v>796</v>
      </c>
      <c r="K37" s="159">
        <f t="shared" si="8"/>
        <v>84</v>
      </c>
      <c r="L37" s="143">
        <f t="shared" si="9"/>
        <v>167</v>
      </c>
      <c r="M37" s="144">
        <f t="shared" si="10"/>
        <v>199</v>
      </c>
      <c r="N37" s="145"/>
      <c r="O37" s="146"/>
      <c r="P37" s="147"/>
      <c r="Q37" s="148"/>
      <c r="R37" s="66">
        <f t="shared" si="11"/>
        <v>15</v>
      </c>
      <c r="S37" s="149"/>
      <c r="T37" s="295">
        <f t="shared" si="12"/>
        <v>1</v>
      </c>
      <c r="U37" s="295">
        <f t="shared" si="13"/>
        <v>1</v>
      </c>
      <c r="V37" s="295">
        <f t="shared" si="14"/>
        <v>1</v>
      </c>
      <c r="W37" s="295">
        <f t="shared" si="15"/>
        <v>1</v>
      </c>
      <c r="X37" s="133">
        <f t="shared" si="16"/>
        <v>4</v>
      </c>
      <c r="Y37" s="150">
        <f t="shared" si="17"/>
        <v>184</v>
      </c>
      <c r="Z37" s="160">
        <f t="shared" si="18"/>
        <v>199</v>
      </c>
    </row>
    <row r="38" spans="1:26" s="133" customFormat="1" ht="20.25" customHeight="1" thickBot="1">
      <c r="A38" s="412">
        <v>4</v>
      </c>
      <c r="B38" s="48">
        <v>23</v>
      </c>
      <c r="C38" s="435" t="s">
        <v>134</v>
      </c>
      <c r="D38" s="381" t="s">
        <v>43</v>
      </c>
      <c r="E38" s="441">
        <v>173</v>
      </c>
      <c r="F38" s="442">
        <v>169</v>
      </c>
      <c r="G38" s="441">
        <v>191</v>
      </c>
      <c r="H38" s="443">
        <v>154</v>
      </c>
      <c r="I38" s="386">
        <f t="shared" si="6"/>
        <v>92</v>
      </c>
      <c r="J38" s="303">
        <f t="shared" si="7"/>
        <v>779</v>
      </c>
      <c r="K38" s="304">
        <f t="shared" si="8"/>
        <v>67</v>
      </c>
      <c r="L38" s="305">
        <f t="shared" si="9"/>
        <v>154</v>
      </c>
      <c r="M38" s="306">
        <f t="shared" si="10"/>
        <v>191</v>
      </c>
      <c r="N38" s="314"/>
      <c r="O38" s="315"/>
      <c r="P38" s="390"/>
      <c r="Q38" s="316"/>
      <c r="R38" s="66">
        <f t="shared" si="11"/>
        <v>23</v>
      </c>
      <c r="S38" s="149"/>
      <c r="T38" s="295">
        <f t="shared" si="12"/>
        <v>1</v>
      </c>
      <c r="U38" s="295">
        <f t="shared" si="13"/>
        <v>1</v>
      </c>
      <c r="V38" s="295">
        <f t="shared" si="14"/>
        <v>1</v>
      </c>
      <c r="W38" s="295">
        <f t="shared" si="15"/>
        <v>1</v>
      </c>
      <c r="X38" s="133">
        <f t="shared" si="16"/>
        <v>4</v>
      </c>
      <c r="Y38" s="150">
        <f t="shared" si="17"/>
        <v>171.75</v>
      </c>
      <c r="Z38" s="160">
        <f t="shared" si="18"/>
        <v>194.75</v>
      </c>
    </row>
    <row r="39" spans="1:26" s="180" customFormat="1" ht="20.25" customHeight="1" thickTop="1">
      <c r="A39" s="179">
        <v>5</v>
      </c>
      <c r="B39" s="48">
        <v>2</v>
      </c>
      <c r="C39" s="421" t="s">
        <v>133</v>
      </c>
      <c r="D39" s="135" t="s">
        <v>40</v>
      </c>
      <c r="E39" s="163">
        <v>181</v>
      </c>
      <c r="F39" s="469">
        <v>227</v>
      </c>
      <c r="G39" s="440">
        <v>149</v>
      </c>
      <c r="H39" s="440">
        <v>203</v>
      </c>
      <c r="I39" s="140">
        <f t="shared" si="6"/>
        <v>8</v>
      </c>
      <c r="J39" s="141">
        <f t="shared" si="7"/>
        <v>768</v>
      </c>
      <c r="K39" s="142">
        <f t="shared" si="8"/>
        <v>56</v>
      </c>
      <c r="L39" s="143">
        <f t="shared" si="9"/>
        <v>149</v>
      </c>
      <c r="M39" s="144">
        <f t="shared" si="10"/>
        <v>227</v>
      </c>
      <c r="N39" s="345"/>
      <c r="O39" s="163">
        <v>181</v>
      </c>
      <c r="P39" s="147"/>
      <c r="Q39" s="148"/>
      <c r="R39" s="66">
        <f t="shared" si="11"/>
        <v>2</v>
      </c>
      <c r="S39" s="294" t="s">
        <v>36</v>
      </c>
      <c r="T39" s="295">
        <f t="shared" si="12"/>
        <v>1</v>
      </c>
      <c r="U39" s="295">
        <f t="shared" si="13"/>
        <v>1</v>
      </c>
      <c r="V39" s="295">
        <f t="shared" si="14"/>
        <v>1</v>
      </c>
      <c r="W39" s="295">
        <f t="shared" si="15"/>
        <v>1</v>
      </c>
      <c r="X39" s="133">
        <f t="shared" si="16"/>
        <v>4</v>
      </c>
      <c r="Y39" s="150">
        <f t="shared" si="17"/>
        <v>190</v>
      </c>
      <c r="Z39" s="160">
        <f t="shared" si="18"/>
        <v>192</v>
      </c>
    </row>
    <row r="40" spans="1:26" s="180" customFormat="1" ht="20.25" customHeight="1">
      <c r="A40" s="181">
        <v>6</v>
      </c>
      <c r="B40" s="246">
        <v>7</v>
      </c>
      <c r="C40" s="248" t="s">
        <v>26</v>
      </c>
      <c r="D40" s="321" t="s">
        <v>67</v>
      </c>
      <c r="E40" s="450">
        <v>179</v>
      </c>
      <c r="F40" s="440">
        <v>187</v>
      </c>
      <c r="G40" s="451">
        <v>194</v>
      </c>
      <c r="H40" s="440">
        <v>174</v>
      </c>
      <c r="I40" s="323">
        <f t="shared" si="6"/>
        <v>28</v>
      </c>
      <c r="J40" s="141">
        <f t="shared" si="7"/>
        <v>762</v>
      </c>
      <c r="K40" s="159">
        <f t="shared" si="8"/>
        <v>50</v>
      </c>
      <c r="L40" s="143">
        <f t="shared" si="9"/>
        <v>174</v>
      </c>
      <c r="M40" s="144">
        <f t="shared" si="10"/>
        <v>194</v>
      </c>
      <c r="N40" s="324"/>
      <c r="O40" s="146"/>
      <c r="P40" s="147"/>
      <c r="Q40" s="148"/>
      <c r="R40" s="66">
        <f t="shared" si="11"/>
        <v>7</v>
      </c>
      <c r="S40" s="149"/>
      <c r="T40" s="295">
        <f t="shared" si="12"/>
        <v>1</v>
      </c>
      <c r="U40" s="295">
        <f t="shared" si="13"/>
        <v>1</v>
      </c>
      <c r="V40" s="295">
        <f t="shared" si="14"/>
        <v>1</v>
      </c>
      <c r="W40" s="295">
        <f t="shared" si="15"/>
        <v>1</v>
      </c>
      <c r="X40" s="133">
        <f t="shared" si="16"/>
        <v>4</v>
      </c>
      <c r="Y40" s="150">
        <f t="shared" si="17"/>
        <v>183.5</v>
      </c>
      <c r="Z40" s="160">
        <f t="shared" si="18"/>
        <v>190.5</v>
      </c>
    </row>
    <row r="41" spans="1:26" s="133" customFormat="1" ht="20.25" customHeight="1">
      <c r="A41" s="181">
        <v>7</v>
      </c>
      <c r="B41" s="48">
        <v>6</v>
      </c>
      <c r="C41" s="251" t="s">
        <v>42</v>
      </c>
      <c r="D41" s="326" t="s">
        <v>145</v>
      </c>
      <c r="E41" s="394">
        <v>168</v>
      </c>
      <c r="F41" s="1200">
        <v>201</v>
      </c>
      <c r="G41" s="465">
        <v>181</v>
      </c>
      <c r="H41" s="455">
        <v>148</v>
      </c>
      <c r="I41" s="323">
        <f t="shared" si="6"/>
        <v>24</v>
      </c>
      <c r="J41" s="141">
        <f t="shared" si="7"/>
        <v>722</v>
      </c>
      <c r="K41" s="159">
        <f t="shared" si="8"/>
        <v>10</v>
      </c>
      <c r="L41" s="143">
        <f t="shared" si="9"/>
        <v>148</v>
      </c>
      <c r="M41" s="144">
        <f t="shared" si="10"/>
        <v>201</v>
      </c>
      <c r="N41" s="145"/>
      <c r="O41" s="394">
        <v>168</v>
      </c>
      <c r="P41" s="292"/>
      <c r="Q41" s="594"/>
      <c r="R41" s="66">
        <f t="shared" si="11"/>
        <v>6</v>
      </c>
      <c r="S41" s="294" t="s">
        <v>40</v>
      </c>
      <c r="T41" s="295">
        <f t="shared" si="12"/>
        <v>1</v>
      </c>
      <c r="U41" s="295">
        <f t="shared" si="13"/>
        <v>1</v>
      </c>
      <c r="V41" s="295">
        <f t="shared" si="14"/>
        <v>1</v>
      </c>
      <c r="W41" s="295">
        <f t="shared" si="15"/>
        <v>1</v>
      </c>
      <c r="X41" s="133">
        <f t="shared" si="16"/>
        <v>4</v>
      </c>
      <c r="Y41" s="150">
        <f t="shared" si="17"/>
        <v>174.5</v>
      </c>
      <c r="Z41" s="160">
        <f t="shared" si="18"/>
        <v>180.5</v>
      </c>
    </row>
    <row r="42" spans="1:26" s="133" customFormat="1" ht="20.25" customHeight="1">
      <c r="A42" s="181">
        <v>8</v>
      </c>
      <c r="B42" s="48">
        <v>13</v>
      </c>
      <c r="C42" s="421" t="s">
        <v>84</v>
      </c>
      <c r="D42" s="326" t="s">
        <v>113</v>
      </c>
      <c r="E42" s="456">
        <v>159</v>
      </c>
      <c r="F42" s="455">
        <v>191</v>
      </c>
      <c r="G42" s="417">
        <v>150</v>
      </c>
      <c r="H42" s="455">
        <v>167</v>
      </c>
      <c r="I42" s="323">
        <f t="shared" si="6"/>
        <v>52</v>
      </c>
      <c r="J42" s="141">
        <f t="shared" si="7"/>
        <v>719</v>
      </c>
      <c r="K42" s="159">
        <f t="shared" si="8"/>
        <v>7</v>
      </c>
      <c r="L42" s="143">
        <f t="shared" si="9"/>
        <v>150</v>
      </c>
      <c r="M42" s="144">
        <f t="shared" si="10"/>
        <v>191</v>
      </c>
      <c r="N42" s="324"/>
      <c r="O42" s="417">
        <v>150</v>
      </c>
      <c r="P42" s="292"/>
      <c r="Q42" s="293"/>
      <c r="R42" s="66">
        <f t="shared" si="11"/>
        <v>13</v>
      </c>
      <c r="S42" s="294" t="s">
        <v>41</v>
      </c>
      <c r="T42" s="295">
        <f t="shared" si="12"/>
        <v>1</v>
      </c>
      <c r="U42" s="295">
        <f t="shared" si="13"/>
        <v>1</v>
      </c>
      <c r="V42" s="295">
        <f t="shared" si="14"/>
        <v>1</v>
      </c>
      <c r="W42" s="295">
        <f t="shared" si="15"/>
        <v>1</v>
      </c>
      <c r="X42" s="133">
        <f t="shared" si="16"/>
        <v>4</v>
      </c>
      <c r="Y42" s="150">
        <f t="shared" si="17"/>
        <v>166.75</v>
      </c>
      <c r="Z42" s="160">
        <f t="shared" si="18"/>
        <v>179.75</v>
      </c>
    </row>
    <row r="43" spans="1:26" s="133" customFormat="1" ht="20.25" customHeight="1">
      <c r="A43" s="182">
        <v>9</v>
      </c>
      <c r="B43" s="48">
        <v>18</v>
      </c>
      <c r="C43" s="421" t="s">
        <v>138</v>
      </c>
      <c r="D43" s="135" t="s">
        <v>37</v>
      </c>
      <c r="E43" s="450">
        <v>162</v>
      </c>
      <c r="F43" s="440">
        <v>137</v>
      </c>
      <c r="G43" s="440">
        <v>192</v>
      </c>
      <c r="H43" s="440">
        <v>156</v>
      </c>
      <c r="I43" s="140">
        <f t="shared" si="6"/>
        <v>72</v>
      </c>
      <c r="J43" s="141">
        <f t="shared" si="7"/>
        <v>719</v>
      </c>
      <c r="K43" s="159">
        <f t="shared" si="8"/>
        <v>7</v>
      </c>
      <c r="L43" s="143">
        <f t="shared" si="9"/>
        <v>137</v>
      </c>
      <c r="M43" s="144">
        <f t="shared" si="10"/>
        <v>192</v>
      </c>
      <c r="N43" s="324"/>
      <c r="O43" s="163">
        <v>117</v>
      </c>
      <c r="P43" s="147"/>
      <c r="Q43" s="148"/>
      <c r="R43" s="66">
        <f t="shared" si="11"/>
        <v>18</v>
      </c>
      <c r="S43" s="149" t="s">
        <v>43</v>
      </c>
      <c r="T43" s="295">
        <f t="shared" si="12"/>
        <v>1</v>
      </c>
      <c r="U43" s="295">
        <f t="shared" si="13"/>
        <v>1</v>
      </c>
      <c r="V43" s="295">
        <f t="shared" si="14"/>
        <v>1</v>
      </c>
      <c r="W43" s="295">
        <f t="shared" si="15"/>
        <v>1</v>
      </c>
      <c r="X43" s="133">
        <f t="shared" si="16"/>
        <v>4</v>
      </c>
      <c r="Y43" s="150">
        <f t="shared" si="17"/>
        <v>161.75</v>
      </c>
      <c r="Z43" s="150">
        <f t="shared" si="18"/>
        <v>179.75</v>
      </c>
    </row>
    <row r="44" spans="1:26" s="133" customFormat="1" ht="20.25" customHeight="1" thickBot="1">
      <c r="A44" s="183">
        <v>10</v>
      </c>
      <c r="B44" s="331">
        <v>12</v>
      </c>
      <c r="C44" s="461" t="s">
        <v>139</v>
      </c>
      <c r="D44" s="333" t="s">
        <v>36</v>
      </c>
      <c r="E44" s="535">
        <v>177</v>
      </c>
      <c r="F44" s="535">
        <v>173</v>
      </c>
      <c r="G44" s="535">
        <v>159</v>
      </c>
      <c r="H44" s="535">
        <v>155</v>
      </c>
      <c r="I44" s="336">
        <f t="shared" si="6"/>
        <v>48</v>
      </c>
      <c r="J44" s="463">
        <f t="shared" si="7"/>
        <v>712</v>
      </c>
      <c r="K44" s="192">
        <f t="shared" si="8"/>
        <v>0</v>
      </c>
      <c r="L44" s="337">
        <f t="shared" si="9"/>
        <v>155</v>
      </c>
      <c r="M44" s="338">
        <f t="shared" si="10"/>
        <v>177</v>
      </c>
      <c r="N44" s="339"/>
      <c r="O44" s="419">
        <v>155</v>
      </c>
      <c r="P44" s="341"/>
      <c r="Q44" s="340"/>
      <c r="R44" s="342">
        <f t="shared" si="11"/>
        <v>12</v>
      </c>
      <c r="S44" s="343" t="s">
        <v>48</v>
      </c>
      <c r="T44" s="295">
        <f t="shared" si="12"/>
        <v>1</v>
      </c>
      <c r="U44" s="295">
        <f t="shared" si="13"/>
        <v>1</v>
      </c>
      <c r="V44" s="295">
        <f t="shared" si="14"/>
        <v>1</v>
      </c>
      <c r="W44" s="295">
        <f t="shared" si="15"/>
        <v>1</v>
      </c>
      <c r="X44" s="133">
        <f t="shared" si="16"/>
        <v>4</v>
      </c>
      <c r="Y44" s="200">
        <f t="shared" si="17"/>
        <v>166</v>
      </c>
      <c r="Z44" s="200">
        <f t="shared" si="18"/>
        <v>178</v>
      </c>
    </row>
    <row r="45" spans="1:26" s="133" customFormat="1" ht="20.25" customHeight="1" thickTop="1">
      <c r="A45" s="106">
        <v>11</v>
      </c>
      <c r="B45" s="246">
        <v>0</v>
      </c>
      <c r="C45" s="473" t="s">
        <v>47</v>
      </c>
      <c r="D45" s="447" t="s">
        <v>89</v>
      </c>
      <c r="E45" s="448">
        <v>172</v>
      </c>
      <c r="F45" s="449">
        <v>181</v>
      </c>
      <c r="G45" s="449">
        <v>172</v>
      </c>
      <c r="H45" s="449">
        <v>180</v>
      </c>
      <c r="I45" s="140">
        <f t="shared" si="6"/>
        <v>0</v>
      </c>
      <c r="J45" s="141">
        <f t="shared" si="7"/>
        <v>705</v>
      </c>
      <c r="K45" s="142">
        <f t="shared" si="8"/>
        <v>-7</v>
      </c>
      <c r="L45" s="143">
        <f t="shared" si="9"/>
        <v>172</v>
      </c>
      <c r="M45" s="144">
        <f t="shared" si="10"/>
        <v>181</v>
      </c>
      <c r="N45" s="145"/>
      <c r="O45" s="468">
        <v>172</v>
      </c>
      <c r="P45" s="147"/>
      <c r="Q45" s="148"/>
      <c r="R45" s="66">
        <f t="shared" si="11"/>
        <v>0</v>
      </c>
      <c r="S45" s="149" t="s">
        <v>50</v>
      </c>
      <c r="T45" s="295">
        <f t="shared" si="12"/>
        <v>1</v>
      </c>
      <c r="U45" s="295">
        <f t="shared" si="13"/>
        <v>1</v>
      </c>
      <c r="V45" s="295">
        <f t="shared" si="14"/>
        <v>1</v>
      </c>
      <c r="W45" s="295">
        <f t="shared" si="15"/>
        <v>1</v>
      </c>
      <c r="X45" s="133">
        <f t="shared" si="16"/>
        <v>4</v>
      </c>
      <c r="Y45" s="150">
        <f t="shared" si="17"/>
        <v>176.25</v>
      </c>
      <c r="Z45" s="150">
        <f t="shared" si="18"/>
        <v>176.25</v>
      </c>
    </row>
    <row r="46" spans="1:26" s="133" customFormat="1" ht="20.25" customHeight="1">
      <c r="A46" s="109">
        <v>12</v>
      </c>
      <c r="B46" s="48">
        <v>20</v>
      </c>
      <c r="C46" s="251" t="s">
        <v>49</v>
      </c>
      <c r="D46" s="453" t="s">
        <v>34</v>
      </c>
      <c r="E46" s="454">
        <v>142</v>
      </c>
      <c r="F46" s="455">
        <v>147</v>
      </c>
      <c r="G46" s="456">
        <v>187</v>
      </c>
      <c r="H46" s="456">
        <v>144</v>
      </c>
      <c r="I46" s="323">
        <f t="shared" si="6"/>
        <v>80</v>
      </c>
      <c r="J46" s="141">
        <f t="shared" si="7"/>
        <v>700</v>
      </c>
      <c r="K46" s="159">
        <f t="shared" si="8"/>
        <v>-12</v>
      </c>
      <c r="L46" s="143">
        <f t="shared" si="9"/>
        <v>142</v>
      </c>
      <c r="M46" s="144">
        <f t="shared" si="10"/>
        <v>187</v>
      </c>
      <c r="N46" s="145"/>
      <c r="O46" s="293"/>
      <c r="P46" s="292"/>
      <c r="Q46" s="457">
        <v>168</v>
      </c>
      <c r="R46" s="66">
        <f t="shared" si="11"/>
        <v>188</v>
      </c>
      <c r="S46" s="294" t="s">
        <v>38</v>
      </c>
      <c r="T46" s="295">
        <f t="shared" si="12"/>
        <v>1</v>
      </c>
      <c r="U46" s="295">
        <f t="shared" si="13"/>
        <v>1</v>
      </c>
      <c r="V46" s="295">
        <f t="shared" si="14"/>
        <v>1</v>
      </c>
      <c r="W46" s="295">
        <f t="shared" si="15"/>
        <v>1</v>
      </c>
      <c r="X46" s="133">
        <f t="shared" si="16"/>
        <v>4</v>
      </c>
      <c r="Y46" s="150">
        <f t="shared" si="17"/>
        <v>155</v>
      </c>
      <c r="Z46" s="160">
        <f t="shared" si="18"/>
        <v>175</v>
      </c>
    </row>
    <row r="47" spans="1:26" s="133" customFormat="1" ht="20.25" customHeight="1">
      <c r="A47" s="109">
        <v>13</v>
      </c>
      <c r="B47" s="246">
        <v>24</v>
      </c>
      <c r="C47" s="436" t="s">
        <v>117</v>
      </c>
      <c r="D47" s="326" t="s">
        <v>44</v>
      </c>
      <c r="E47" s="450">
        <v>128</v>
      </c>
      <c r="F47" s="440">
        <v>147</v>
      </c>
      <c r="G47" s="439">
        <v>177</v>
      </c>
      <c r="H47" s="455">
        <v>151</v>
      </c>
      <c r="I47" s="323">
        <f t="shared" si="6"/>
        <v>96</v>
      </c>
      <c r="J47" s="141">
        <f t="shared" si="7"/>
        <v>699</v>
      </c>
      <c r="K47" s="159">
        <f t="shared" si="8"/>
        <v>-13</v>
      </c>
      <c r="L47" s="143">
        <f t="shared" si="9"/>
        <v>128</v>
      </c>
      <c r="M47" s="144">
        <f t="shared" si="10"/>
        <v>177</v>
      </c>
      <c r="N47" s="324"/>
      <c r="O47" s="146"/>
      <c r="P47" s="147"/>
      <c r="Q47" s="148"/>
      <c r="R47" s="66">
        <f t="shared" si="11"/>
        <v>24</v>
      </c>
      <c r="S47" s="149"/>
      <c r="T47" s="295">
        <f t="shared" si="12"/>
        <v>1</v>
      </c>
      <c r="U47" s="295">
        <f t="shared" si="13"/>
        <v>1</v>
      </c>
      <c r="V47" s="295">
        <f t="shared" si="14"/>
        <v>1</v>
      </c>
      <c r="W47" s="295">
        <f t="shared" si="15"/>
        <v>1</v>
      </c>
      <c r="X47" s="133">
        <f t="shared" si="16"/>
        <v>4</v>
      </c>
      <c r="Y47" s="150">
        <f t="shared" si="17"/>
        <v>150.75</v>
      </c>
      <c r="Z47" s="160">
        <f t="shared" si="18"/>
        <v>174.75</v>
      </c>
    </row>
    <row r="48" spans="1:26" s="133" customFormat="1" ht="20.25" customHeight="1">
      <c r="A48" s="202">
        <v>14</v>
      </c>
      <c r="B48" s="246">
        <v>19</v>
      </c>
      <c r="C48" s="248" t="s">
        <v>129</v>
      </c>
      <c r="D48" s="326" t="s">
        <v>75</v>
      </c>
      <c r="E48" s="456">
        <v>157</v>
      </c>
      <c r="F48" s="455">
        <v>136</v>
      </c>
      <c r="G48" s="455">
        <v>124</v>
      </c>
      <c r="H48" s="455">
        <v>202</v>
      </c>
      <c r="I48" s="323">
        <f t="shared" si="6"/>
        <v>76</v>
      </c>
      <c r="J48" s="141">
        <f t="shared" si="7"/>
        <v>695</v>
      </c>
      <c r="K48" s="159">
        <f t="shared" si="8"/>
        <v>-17</v>
      </c>
      <c r="L48" s="350">
        <f t="shared" si="9"/>
        <v>124</v>
      </c>
      <c r="M48" s="144">
        <f t="shared" si="10"/>
        <v>202</v>
      </c>
      <c r="N48" s="351"/>
      <c r="O48" s="308"/>
      <c r="P48" s="292"/>
      <c r="Q48" s="293"/>
      <c r="R48" s="39">
        <f t="shared" si="11"/>
        <v>19</v>
      </c>
      <c r="S48" s="294"/>
      <c r="T48" s="295">
        <f t="shared" si="12"/>
        <v>1</v>
      </c>
      <c r="U48" s="295">
        <f t="shared" si="13"/>
        <v>1</v>
      </c>
      <c r="V48" s="295">
        <f t="shared" si="14"/>
        <v>1</v>
      </c>
      <c r="W48" s="295">
        <f t="shared" si="15"/>
        <v>1</v>
      </c>
      <c r="X48" s="133">
        <f t="shared" si="16"/>
        <v>4</v>
      </c>
      <c r="Y48" s="160">
        <f t="shared" si="17"/>
        <v>154.75</v>
      </c>
      <c r="Z48" s="160">
        <f t="shared" si="18"/>
        <v>173.75</v>
      </c>
    </row>
    <row r="49" spans="1:26" s="133" customFormat="1" ht="20.25" customHeight="1">
      <c r="A49" s="109">
        <v>15</v>
      </c>
      <c r="B49" s="48">
        <v>11</v>
      </c>
      <c r="C49" s="251" t="s">
        <v>342</v>
      </c>
      <c r="D49" s="326" t="s">
        <v>140</v>
      </c>
      <c r="E49" s="456">
        <v>173</v>
      </c>
      <c r="F49" s="456">
        <v>149</v>
      </c>
      <c r="G49" s="458">
        <v>154</v>
      </c>
      <c r="H49" s="456">
        <v>168</v>
      </c>
      <c r="I49" s="323">
        <f t="shared" si="6"/>
        <v>44</v>
      </c>
      <c r="J49" s="141">
        <f t="shared" si="7"/>
        <v>688</v>
      </c>
      <c r="K49" s="159">
        <f t="shared" si="8"/>
        <v>-24</v>
      </c>
      <c r="L49" s="350">
        <f t="shared" si="9"/>
        <v>149</v>
      </c>
      <c r="M49" s="354">
        <f t="shared" si="10"/>
        <v>173</v>
      </c>
      <c r="N49" s="351"/>
      <c r="O49" s="293"/>
      <c r="P49" s="420">
        <v>137</v>
      </c>
      <c r="Q49" s="308"/>
      <c r="R49" s="39">
        <f t="shared" si="11"/>
        <v>148</v>
      </c>
      <c r="S49" s="294" t="s">
        <v>113</v>
      </c>
      <c r="T49" s="295">
        <f t="shared" si="12"/>
        <v>1</v>
      </c>
      <c r="U49" s="295">
        <f t="shared" si="13"/>
        <v>1</v>
      </c>
      <c r="V49" s="295">
        <f t="shared" si="14"/>
        <v>1</v>
      </c>
      <c r="W49" s="295">
        <f t="shared" si="15"/>
        <v>1</v>
      </c>
      <c r="X49" s="133">
        <f t="shared" si="16"/>
        <v>4</v>
      </c>
      <c r="Y49" s="160">
        <f t="shared" si="17"/>
        <v>161</v>
      </c>
      <c r="Z49" s="160">
        <f t="shared" si="18"/>
        <v>172</v>
      </c>
    </row>
    <row r="50" spans="1:26" s="206" customFormat="1" ht="20.25" customHeight="1">
      <c r="A50" s="205">
        <v>16</v>
      </c>
      <c r="B50" s="48">
        <v>12</v>
      </c>
      <c r="C50" s="251" t="s">
        <v>79</v>
      </c>
      <c r="D50" s="470" t="s">
        <v>35</v>
      </c>
      <c r="E50" s="440">
        <v>152</v>
      </c>
      <c r="F50" s="440">
        <v>159</v>
      </c>
      <c r="G50" s="440">
        <v>139</v>
      </c>
      <c r="H50" s="440">
        <v>186</v>
      </c>
      <c r="I50" s="140">
        <f t="shared" si="6"/>
        <v>48</v>
      </c>
      <c r="J50" s="141">
        <f t="shared" si="7"/>
        <v>684</v>
      </c>
      <c r="K50" s="159">
        <f t="shared" si="8"/>
        <v>-28</v>
      </c>
      <c r="L50" s="143">
        <f t="shared" si="9"/>
        <v>139</v>
      </c>
      <c r="M50" s="144">
        <f t="shared" si="10"/>
        <v>186</v>
      </c>
      <c r="N50" s="324"/>
      <c r="O50" s="348"/>
      <c r="P50" s="147"/>
      <c r="Q50" s="466">
        <v>177</v>
      </c>
      <c r="R50" s="66">
        <f t="shared" si="11"/>
        <v>189</v>
      </c>
      <c r="S50" s="149" t="s">
        <v>37</v>
      </c>
      <c r="T50" s="295">
        <f t="shared" si="12"/>
        <v>1</v>
      </c>
      <c r="U50" s="295">
        <f t="shared" si="13"/>
        <v>1</v>
      </c>
      <c r="V50" s="295">
        <f t="shared" si="14"/>
        <v>1</v>
      </c>
      <c r="W50" s="295">
        <f t="shared" si="15"/>
        <v>1</v>
      </c>
      <c r="X50" s="133">
        <f t="shared" si="16"/>
        <v>4</v>
      </c>
      <c r="Y50" s="150">
        <f t="shared" si="17"/>
        <v>159</v>
      </c>
      <c r="Z50" s="150">
        <f t="shared" si="18"/>
        <v>171</v>
      </c>
    </row>
    <row r="51" spans="1:26" s="206" customFormat="1" ht="20.25" customHeight="1">
      <c r="A51" s="205">
        <v>17</v>
      </c>
      <c r="B51" s="246">
        <v>0</v>
      </c>
      <c r="C51" s="446" t="s">
        <v>77</v>
      </c>
      <c r="D51" s="447" t="s">
        <v>48</v>
      </c>
      <c r="E51" s="448">
        <v>155</v>
      </c>
      <c r="F51" s="449">
        <v>180</v>
      </c>
      <c r="G51" s="449">
        <v>161</v>
      </c>
      <c r="H51" s="449">
        <v>177</v>
      </c>
      <c r="I51" s="140">
        <f t="shared" si="6"/>
        <v>0</v>
      </c>
      <c r="J51" s="141">
        <f t="shared" si="7"/>
        <v>673</v>
      </c>
      <c r="K51" s="159">
        <f t="shared" si="8"/>
        <v>-39</v>
      </c>
      <c r="L51" s="143">
        <f t="shared" si="9"/>
        <v>155</v>
      </c>
      <c r="M51" s="144">
        <f t="shared" si="10"/>
        <v>180</v>
      </c>
      <c r="N51" s="324"/>
      <c r="O51" s="146"/>
      <c r="P51" s="147"/>
      <c r="Q51" s="148"/>
      <c r="R51" s="66">
        <f t="shared" si="11"/>
        <v>0</v>
      </c>
      <c r="S51" s="149"/>
      <c r="T51" s="295">
        <f t="shared" si="12"/>
        <v>1</v>
      </c>
      <c r="U51" s="295">
        <f t="shared" si="13"/>
        <v>1</v>
      </c>
      <c r="V51" s="295">
        <f t="shared" si="14"/>
        <v>1</v>
      </c>
      <c r="W51" s="295">
        <f t="shared" si="15"/>
        <v>1</v>
      </c>
      <c r="X51" s="133">
        <f t="shared" si="16"/>
        <v>4</v>
      </c>
      <c r="Y51" s="150">
        <f t="shared" si="17"/>
        <v>168.25</v>
      </c>
      <c r="Z51" s="150">
        <f t="shared" si="18"/>
        <v>168.25</v>
      </c>
    </row>
    <row r="52" spans="1:26" s="206" customFormat="1" ht="20.25" customHeight="1">
      <c r="A52" s="205">
        <v>18</v>
      </c>
      <c r="B52" s="48">
        <v>10</v>
      </c>
      <c r="C52" s="438" t="s">
        <v>81</v>
      </c>
      <c r="D52" s="135" t="s">
        <v>52</v>
      </c>
      <c r="E52" s="460">
        <v>146</v>
      </c>
      <c r="F52" s="460">
        <v>182</v>
      </c>
      <c r="G52" s="201">
        <v>131</v>
      </c>
      <c r="H52" s="460">
        <v>170</v>
      </c>
      <c r="I52" s="140">
        <f t="shared" si="6"/>
        <v>40</v>
      </c>
      <c r="J52" s="141">
        <f t="shared" si="7"/>
        <v>669</v>
      </c>
      <c r="K52" s="159">
        <f t="shared" si="8"/>
        <v>-43</v>
      </c>
      <c r="L52" s="143">
        <f t="shared" si="9"/>
        <v>131</v>
      </c>
      <c r="M52" s="144">
        <f t="shared" si="10"/>
        <v>182</v>
      </c>
      <c r="N52" s="324"/>
      <c r="O52" s="148"/>
      <c r="P52" s="201">
        <v>131</v>
      </c>
      <c r="Q52" s="146"/>
      <c r="R52" s="66">
        <f t="shared" si="11"/>
        <v>141</v>
      </c>
      <c r="S52" s="149" t="s">
        <v>44</v>
      </c>
      <c r="T52" s="295">
        <f t="shared" si="12"/>
        <v>1</v>
      </c>
      <c r="U52" s="295">
        <f t="shared" si="13"/>
        <v>1</v>
      </c>
      <c r="V52" s="295">
        <f t="shared" si="14"/>
        <v>1</v>
      </c>
      <c r="W52" s="295">
        <f t="shared" si="15"/>
        <v>1</v>
      </c>
      <c r="X52" s="133">
        <f t="shared" si="16"/>
        <v>4</v>
      </c>
      <c r="Y52" s="150">
        <f t="shared" si="17"/>
        <v>157.25</v>
      </c>
      <c r="Z52" s="150">
        <f t="shared" si="18"/>
        <v>167.25</v>
      </c>
    </row>
    <row r="53" spans="1:26" s="206" customFormat="1" ht="20.25" customHeight="1">
      <c r="A53" s="205">
        <v>19</v>
      </c>
      <c r="B53" s="48">
        <v>20</v>
      </c>
      <c r="C53" s="437" t="s">
        <v>86</v>
      </c>
      <c r="D53" s="135" t="s">
        <v>50</v>
      </c>
      <c r="E53" s="450">
        <v>161</v>
      </c>
      <c r="F53" s="440">
        <v>170</v>
      </c>
      <c r="G53" s="440">
        <v>119</v>
      </c>
      <c r="H53" s="440">
        <v>134</v>
      </c>
      <c r="I53" s="140">
        <f t="shared" si="6"/>
        <v>80</v>
      </c>
      <c r="J53" s="141">
        <f t="shared" si="7"/>
        <v>664</v>
      </c>
      <c r="K53" s="159">
        <f t="shared" si="8"/>
        <v>-48</v>
      </c>
      <c r="L53" s="143">
        <f t="shared" si="9"/>
        <v>119</v>
      </c>
      <c r="M53" s="144">
        <f t="shared" si="10"/>
        <v>170</v>
      </c>
      <c r="N53" s="324"/>
      <c r="O53" s="146"/>
      <c r="P53" s="147"/>
      <c r="Q53" s="452">
        <v>139</v>
      </c>
      <c r="R53" s="66">
        <f t="shared" si="11"/>
        <v>159</v>
      </c>
      <c r="S53" s="149" t="s">
        <v>34</v>
      </c>
      <c r="T53" s="295">
        <f t="shared" si="12"/>
        <v>1</v>
      </c>
      <c r="U53" s="295">
        <f t="shared" si="13"/>
        <v>1</v>
      </c>
      <c r="V53" s="295">
        <f t="shared" si="14"/>
        <v>1</v>
      </c>
      <c r="W53" s="295">
        <f t="shared" si="15"/>
        <v>1</v>
      </c>
      <c r="X53" s="133">
        <f t="shared" si="16"/>
        <v>4</v>
      </c>
      <c r="Y53" s="150">
        <f t="shared" si="17"/>
        <v>146</v>
      </c>
      <c r="Z53" s="150">
        <f t="shared" si="18"/>
        <v>166</v>
      </c>
    </row>
    <row r="54" spans="1:26" s="206" customFormat="1" ht="20.25" customHeight="1">
      <c r="A54" s="205">
        <v>20</v>
      </c>
      <c r="B54" s="48">
        <v>5</v>
      </c>
      <c r="C54" s="434" t="s">
        <v>116</v>
      </c>
      <c r="D54" s="470" t="s">
        <v>55</v>
      </c>
      <c r="E54" s="471">
        <v>185</v>
      </c>
      <c r="F54" s="440">
        <v>148</v>
      </c>
      <c r="G54" s="440">
        <v>178</v>
      </c>
      <c r="H54" s="440">
        <v>129</v>
      </c>
      <c r="I54" s="140">
        <f t="shared" si="6"/>
        <v>20</v>
      </c>
      <c r="J54" s="141">
        <f t="shared" si="7"/>
        <v>660</v>
      </c>
      <c r="K54" s="159">
        <f t="shared" si="8"/>
        <v>-52</v>
      </c>
      <c r="L54" s="143">
        <f t="shared" si="9"/>
        <v>129</v>
      </c>
      <c r="M54" s="144">
        <f t="shared" si="10"/>
        <v>185</v>
      </c>
      <c r="N54" s="324"/>
      <c r="O54" s="146"/>
      <c r="P54" s="147"/>
      <c r="Q54" s="452">
        <v>192</v>
      </c>
      <c r="R54" s="66">
        <f t="shared" si="11"/>
        <v>197</v>
      </c>
      <c r="S54" s="149" t="s">
        <v>35</v>
      </c>
      <c r="T54" s="295">
        <f t="shared" si="12"/>
        <v>1</v>
      </c>
      <c r="U54" s="295">
        <f t="shared" si="13"/>
        <v>1</v>
      </c>
      <c r="V54" s="295">
        <f t="shared" si="14"/>
        <v>1</v>
      </c>
      <c r="W54" s="295">
        <f t="shared" si="15"/>
        <v>1</v>
      </c>
      <c r="X54" s="133">
        <f t="shared" si="16"/>
        <v>4</v>
      </c>
      <c r="Y54" s="150">
        <f t="shared" si="17"/>
        <v>160</v>
      </c>
      <c r="Z54" s="150">
        <f t="shared" si="18"/>
        <v>165</v>
      </c>
    </row>
    <row r="55" spans="1:26" s="206" customFormat="1" ht="20.25" customHeight="1">
      <c r="A55" s="205">
        <v>21</v>
      </c>
      <c r="B55" s="246">
        <v>21</v>
      </c>
      <c r="C55" s="472" t="s">
        <v>45</v>
      </c>
      <c r="D55" s="135" t="s">
        <v>80</v>
      </c>
      <c r="E55" s="450">
        <v>155</v>
      </c>
      <c r="F55" s="440">
        <v>128</v>
      </c>
      <c r="G55" s="440">
        <v>142</v>
      </c>
      <c r="H55" s="440">
        <v>148</v>
      </c>
      <c r="I55" s="140">
        <f t="shared" si="6"/>
        <v>84</v>
      </c>
      <c r="J55" s="141">
        <f t="shared" si="7"/>
        <v>657</v>
      </c>
      <c r="K55" s="159">
        <f t="shared" si="8"/>
        <v>-55</v>
      </c>
      <c r="L55" s="143">
        <f t="shared" si="9"/>
        <v>128</v>
      </c>
      <c r="M55" s="144">
        <f t="shared" si="10"/>
        <v>155</v>
      </c>
      <c r="N55" s="324"/>
      <c r="O55" s="146"/>
      <c r="P55" s="147"/>
      <c r="Q55" s="452">
        <v>155</v>
      </c>
      <c r="R55" s="66">
        <f t="shared" si="11"/>
        <v>176</v>
      </c>
      <c r="S55" s="149" t="s">
        <v>111</v>
      </c>
      <c r="T55" s="295">
        <f t="shared" si="12"/>
        <v>1</v>
      </c>
      <c r="U55" s="295">
        <f t="shared" si="13"/>
        <v>1</v>
      </c>
      <c r="V55" s="295">
        <f t="shared" si="14"/>
        <v>1</v>
      </c>
      <c r="W55" s="295">
        <f t="shared" si="15"/>
        <v>1</v>
      </c>
      <c r="X55" s="133">
        <f t="shared" si="16"/>
        <v>4</v>
      </c>
      <c r="Y55" s="150">
        <f t="shared" si="17"/>
        <v>143.25</v>
      </c>
      <c r="Z55" s="150">
        <f t="shared" si="18"/>
        <v>164.25</v>
      </c>
    </row>
    <row r="56" spans="1:26" s="206" customFormat="1" ht="20.25" customHeight="1">
      <c r="A56" s="205">
        <v>22</v>
      </c>
      <c r="B56" s="48">
        <v>13</v>
      </c>
      <c r="C56" s="271" t="s">
        <v>28</v>
      </c>
      <c r="D56" s="470" t="s">
        <v>41</v>
      </c>
      <c r="E56" s="450">
        <v>132</v>
      </c>
      <c r="F56" s="464">
        <v>145</v>
      </c>
      <c r="G56" s="450">
        <v>162</v>
      </c>
      <c r="H56" s="450">
        <v>136</v>
      </c>
      <c r="I56" s="140">
        <f t="shared" si="6"/>
        <v>52</v>
      </c>
      <c r="J56" s="141">
        <f t="shared" si="7"/>
        <v>627</v>
      </c>
      <c r="K56" s="159">
        <f t="shared" si="8"/>
        <v>-85</v>
      </c>
      <c r="L56" s="143">
        <f t="shared" si="9"/>
        <v>132</v>
      </c>
      <c r="M56" s="144">
        <f t="shared" si="10"/>
        <v>162</v>
      </c>
      <c r="N56" s="324"/>
      <c r="O56" s="148"/>
      <c r="P56" s="147"/>
      <c r="Q56" s="466">
        <v>184</v>
      </c>
      <c r="R56" s="66">
        <f t="shared" si="11"/>
        <v>197</v>
      </c>
      <c r="S56" s="149" t="s">
        <v>55</v>
      </c>
      <c r="T56" s="295">
        <f t="shared" si="12"/>
        <v>1</v>
      </c>
      <c r="U56" s="295">
        <f t="shared" si="13"/>
        <v>1</v>
      </c>
      <c r="V56" s="295">
        <f t="shared" si="14"/>
        <v>1</v>
      </c>
      <c r="W56" s="295">
        <f t="shared" si="15"/>
        <v>1</v>
      </c>
      <c r="X56" s="133">
        <f t="shared" si="16"/>
        <v>4</v>
      </c>
      <c r="Y56" s="150">
        <f t="shared" si="17"/>
        <v>143.75</v>
      </c>
      <c r="Z56" s="150">
        <f t="shared" si="18"/>
        <v>156.75</v>
      </c>
    </row>
    <row r="57" spans="1:26" s="206" customFormat="1" ht="20.25" customHeight="1">
      <c r="A57" s="205">
        <v>23</v>
      </c>
      <c r="B57" s="48">
        <v>20</v>
      </c>
      <c r="C57" s="423" t="s">
        <v>144</v>
      </c>
      <c r="D57" s="135" t="s">
        <v>114</v>
      </c>
      <c r="E57" s="464">
        <v>123</v>
      </c>
      <c r="F57" s="450">
        <v>120</v>
      </c>
      <c r="G57" s="450">
        <v>159</v>
      </c>
      <c r="H57" s="450">
        <v>145</v>
      </c>
      <c r="I57" s="140">
        <f t="shared" si="6"/>
        <v>80</v>
      </c>
      <c r="J57" s="141">
        <f t="shared" si="7"/>
        <v>627</v>
      </c>
      <c r="K57" s="159">
        <f t="shared" si="8"/>
        <v>-85</v>
      </c>
      <c r="L57" s="143">
        <f t="shared" si="9"/>
        <v>120</v>
      </c>
      <c r="M57" s="144">
        <f t="shared" si="10"/>
        <v>159</v>
      </c>
      <c r="N57" s="324"/>
      <c r="O57" s="148"/>
      <c r="P57" s="148"/>
      <c r="Q57" s="1201">
        <v>124</v>
      </c>
      <c r="R57" s="66">
        <f t="shared" si="11"/>
        <v>144</v>
      </c>
      <c r="S57" s="149" t="s">
        <v>48</v>
      </c>
      <c r="T57" s="295">
        <f t="shared" si="12"/>
        <v>1</v>
      </c>
      <c r="U57" s="295">
        <f t="shared" si="13"/>
        <v>1</v>
      </c>
      <c r="V57" s="295">
        <f t="shared" si="14"/>
        <v>1</v>
      </c>
      <c r="W57" s="295">
        <f t="shared" si="15"/>
        <v>1</v>
      </c>
      <c r="X57" s="133">
        <f t="shared" si="16"/>
        <v>4</v>
      </c>
      <c r="Y57" s="150">
        <f t="shared" si="17"/>
        <v>136.75</v>
      </c>
      <c r="Z57" s="150">
        <f t="shared" si="18"/>
        <v>156.75</v>
      </c>
    </row>
    <row r="58" spans="1:26" s="206" customFormat="1" ht="20.25" customHeight="1">
      <c r="A58" s="205">
        <v>24</v>
      </c>
      <c r="B58" s="48">
        <v>13</v>
      </c>
      <c r="C58" s="438" t="s">
        <v>106</v>
      </c>
      <c r="D58" s="135" t="s">
        <v>68</v>
      </c>
      <c r="E58" s="460">
        <v>166</v>
      </c>
      <c r="F58" s="440">
        <v>139</v>
      </c>
      <c r="G58" s="440">
        <v>111</v>
      </c>
      <c r="H58" s="440">
        <v>149</v>
      </c>
      <c r="I58" s="140">
        <f t="shared" si="6"/>
        <v>52</v>
      </c>
      <c r="J58" s="141">
        <f t="shared" si="7"/>
        <v>617</v>
      </c>
      <c r="K58" s="159">
        <f t="shared" si="8"/>
        <v>-95</v>
      </c>
      <c r="L58" s="143">
        <f t="shared" si="9"/>
        <v>111</v>
      </c>
      <c r="M58" s="144">
        <f t="shared" si="10"/>
        <v>166</v>
      </c>
      <c r="N58" s="324"/>
      <c r="O58" s="146"/>
      <c r="P58" s="147"/>
      <c r="Q58" s="452">
        <v>156</v>
      </c>
      <c r="R58" s="66">
        <f t="shared" si="11"/>
        <v>169</v>
      </c>
      <c r="S58" s="149" t="s">
        <v>53</v>
      </c>
      <c r="T58" s="295">
        <f t="shared" si="12"/>
        <v>1</v>
      </c>
      <c r="U58" s="295">
        <f t="shared" si="13"/>
        <v>1</v>
      </c>
      <c r="V58" s="295">
        <f t="shared" si="14"/>
        <v>1</v>
      </c>
      <c r="W58" s="295">
        <f t="shared" si="15"/>
        <v>1</v>
      </c>
      <c r="X58" s="133">
        <f t="shared" si="16"/>
        <v>4</v>
      </c>
      <c r="Y58" s="150">
        <f t="shared" si="17"/>
        <v>141.25</v>
      </c>
      <c r="Z58" s="150">
        <f t="shared" si="18"/>
        <v>154.25</v>
      </c>
    </row>
    <row r="59" spans="1:26" s="206" customFormat="1" ht="20.25" customHeight="1">
      <c r="A59" s="205">
        <v>25</v>
      </c>
      <c r="B59" s="48">
        <v>22</v>
      </c>
      <c r="C59" s="1199" t="s">
        <v>142</v>
      </c>
      <c r="D59" s="135" t="s">
        <v>143</v>
      </c>
      <c r="E59" s="460">
        <v>127</v>
      </c>
      <c r="F59" s="439">
        <v>131</v>
      </c>
      <c r="G59" s="440">
        <v>152</v>
      </c>
      <c r="H59" s="439">
        <v>116</v>
      </c>
      <c r="I59" s="140">
        <f t="shared" si="6"/>
        <v>88</v>
      </c>
      <c r="J59" s="141">
        <f t="shared" si="7"/>
        <v>614</v>
      </c>
      <c r="K59" s="159">
        <f t="shared" si="8"/>
        <v>-98</v>
      </c>
      <c r="L59" s="143">
        <f t="shared" si="9"/>
        <v>116</v>
      </c>
      <c r="M59" s="144">
        <f t="shared" si="10"/>
        <v>152</v>
      </c>
      <c r="N59" s="324"/>
      <c r="O59" s="146"/>
      <c r="P59" s="147"/>
      <c r="Q59" s="148"/>
      <c r="R59" s="66">
        <f t="shared" si="11"/>
        <v>22</v>
      </c>
      <c r="S59" s="149"/>
      <c r="T59" s="295">
        <f t="shared" si="12"/>
        <v>1</v>
      </c>
      <c r="U59" s="295">
        <f t="shared" si="13"/>
        <v>1</v>
      </c>
      <c r="V59" s="295">
        <f t="shared" si="14"/>
        <v>1</v>
      </c>
      <c r="W59" s="295">
        <f t="shared" si="15"/>
        <v>1</v>
      </c>
      <c r="X59" s="133">
        <f t="shared" si="16"/>
        <v>4</v>
      </c>
      <c r="Y59" s="150">
        <f t="shared" si="17"/>
        <v>131.5</v>
      </c>
      <c r="Z59" s="150">
        <f t="shared" si="18"/>
        <v>153.5</v>
      </c>
    </row>
    <row r="60" spans="1:26" s="206" customFormat="1" ht="18">
      <c r="A60" s="205">
        <v>26</v>
      </c>
      <c r="B60" s="246">
        <v>0</v>
      </c>
      <c r="C60" s="473" t="s">
        <v>146</v>
      </c>
      <c r="D60" s="447" t="s">
        <v>112</v>
      </c>
      <c r="E60" s="474">
        <v>131</v>
      </c>
      <c r="F60" s="449">
        <v>145</v>
      </c>
      <c r="G60" s="449">
        <v>176</v>
      </c>
      <c r="H60" s="475">
        <v>145</v>
      </c>
      <c r="I60" s="140">
        <f t="shared" si="6"/>
        <v>0</v>
      </c>
      <c r="J60" s="141">
        <f t="shared" si="7"/>
        <v>597</v>
      </c>
      <c r="K60" s="159">
        <f t="shared" si="8"/>
        <v>-115</v>
      </c>
      <c r="L60" s="143">
        <f t="shared" si="9"/>
        <v>131</v>
      </c>
      <c r="M60" s="144">
        <f t="shared" si="10"/>
        <v>176</v>
      </c>
      <c r="N60" s="324"/>
      <c r="O60" s="146"/>
      <c r="P60" s="147"/>
      <c r="Q60" s="148"/>
      <c r="R60" s="66">
        <f t="shared" si="11"/>
        <v>0</v>
      </c>
      <c r="S60" s="149"/>
      <c r="T60" s="295">
        <f t="shared" si="12"/>
        <v>1</v>
      </c>
      <c r="U60" s="295">
        <f t="shared" si="13"/>
        <v>1</v>
      </c>
      <c r="V60" s="295">
        <f t="shared" si="14"/>
        <v>1</v>
      </c>
      <c r="W60" s="295">
        <f t="shared" si="15"/>
        <v>1</v>
      </c>
      <c r="X60" s="133">
        <f t="shared" si="16"/>
        <v>4</v>
      </c>
      <c r="Y60" s="150">
        <f t="shared" si="17"/>
        <v>149.25</v>
      </c>
      <c r="Z60" s="150">
        <f t="shared" si="18"/>
        <v>149.25</v>
      </c>
    </row>
    <row r="61" spans="1:26" s="206" customFormat="1" ht="18">
      <c r="A61" s="205">
        <v>27</v>
      </c>
      <c r="B61" s="48">
        <v>30</v>
      </c>
      <c r="C61" s="438" t="s">
        <v>141</v>
      </c>
      <c r="D61" s="135" t="s">
        <v>111</v>
      </c>
      <c r="E61" s="450">
        <v>112</v>
      </c>
      <c r="F61" s="450">
        <v>95</v>
      </c>
      <c r="G61" s="440">
        <v>116</v>
      </c>
      <c r="H61" s="464">
        <v>103</v>
      </c>
      <c r="I61" s="140">
        <f t="shared" si="6"/>
        <v>120</v>
      </c>
      <c r="J61" s="141">
        <f t="shared" si="7"/>
        <v>546</v>
      </c>
      <c r="K61" s="159">
        <f t="shared" si="8"/>
        <v>-166</v>
      </c>
      <c r="L61" s="143">
        <f t="shared" si="9"/>
        <v>95</v>
      </c>
      <c r="M61" s="144">
        <f t="shared" si="10"/>
        <v>116</v>
      </c>
      <c r="N61" s="324"/>
      <c r="O61" s="148"/>
      <c r="P61" s="146"/>
      <c r="Q61" s="148"/>
      <c r="R61" s="66">
        <f t="shared" si="11"/>
        <v>30</v>
      </c>
      <c r="S61" s="149"/>
      <c r="T61" s="295">
        <f t="shared" si="12"/>
        <v>1</v>
      </c>
      <c r="U61" s="295">
        <f t="shared" si="13"/>
        <v>1</v>
      </c>
      <c r="V61" s="295">
        <f t="shared" si="14"/>
        <v>1</v>
      </c>
      <c r="W61" s="295">
        <f t="shared" si="15"/>
        <v>1</v>
      </c>
      <c r="X61" s="133">
        <f t="shared" si="16"/>
        <v>4</v>
      </c>
      <c r="Y61" s="150">
        <f t="shared" si="17"/>
        <v>106.5</v>
      </c>
      <c r="Z61" s="150">
        <f t="shared" si="18"/>
        <v>136.5</v>
      </c>
    </row>
    <row r="63" spans="3:8" ht="15.75" thickBot="1">
      <c r="C63" s="209"/>
      <c r="D63" s="210"/>
      <c r="E63" s="211"/>
      <c r="F63" s="211"/>
      <c r="G63" s="71"/>
      <c r="H63" s="71"/>
    </row>
    <row r="64" spans="3:10" ht="19.5" customHeight="1">
      <c r="C64" s="229" t="s">
        <v>94</v>
      </c>
      <c r="D64" s="476"/>
      <c r="E64" s="23"/>
      <c r="F64" s="477"/>
      <c r="G64" s="478"/>
      <c r="H64" s="356"/>
      <c r="I64" s="357"/>
      <c r="J64" s="357"/>
    </row>
    <row r="65" spans="3:10" ht="15.75">
      <c r="C65" s="232" t="s">
        <v>95</v>
      </c>
      <c r="D65" s="233">
        <f>IF(D64&lt;140,30,IF(D64&gt;=200,0,IF(D64&gt;=140,(200-D64)*0.5)))</f>
        <v>30</v>
      </c>
      <c r="E65" s="233">
        <f>IF(E64&lt;140,30,IF(E64&gt;=200,0,IF(E64&gt;=140,(200-E64)*0.5)))</f>
        <v>30</v>
      </c>
      <c r="F65" s="233">
        <f>IF(F64&lt;140,30,IF(F64&gt;=200,0,IF(F64&gt;=140,(200-F64)*0.5)))</f>
        <v>30</v>
      </c>
      <c r="G65" s="234">
        <f>IF(G64&lt;140,30,IF(G64&gt;=200,0,IF(G64&gt;=140,(200-G64)*0.5)))</f>
        <v>30</v>
      </c>
      <c r="H65" s="120"/>
      <c r="I65" s="357"/>
      <c r="J65" s="357"/>
    </row>
    <row r="66" spans="3:10" ht="16.5" thickBot="1">
      <c r="C66" s="235" t="s">
        <v>96</v>
      </c>
      <c r="D66" s="479">
        <f>D65+D64</f>
        <v>30</v>
      </c>
      <c r="E66" s="479">
        <f>E65+E64</f>
        <v>30</v>
      </c>
      <c r="F66" s="479">
        <f>F65+F64</f>
        <v>30</v>
      </c>
      <c r="G66" s="480">
        <f>G65+G64</f>
        <v>30</v>
      </c>
      <c r="H66" s="356"/>
      <c r="I66" s="215"/>
      <c r="J66" s="358"/>
    </row>
    <row r="67" spans="3:10" ht="15.75" thickBot="1">
      <c r="C67" s="212"/>
      <c r="D67" s="213"/>
      <c r="E67" s="212"/>
      <c r="F67" s="212"/>
      <c r="G67" s="212"/>
      <c r="H67" s="214"/>
      <c r="I67" s="215"/>
      <c r="J67" s="215"/>
    </row>
    <row r="68" spans="3:10" ht="15">
      <c r="C68" s="359" t="s">
        <v>118</v>
      </c>
      <c r="D68" s="217" t="s">
        <v>119</v>
      </c>
      <c r="E68" s="360" t="s">
        <v>120</v>
      </c>
      <c r="F68" s="360" t="s">
        <v>121</v>
      </c>
      <c r="G68" s="360" t="s">
        <v>122</v>
      </c>
      <c r="H68" s="218" t="s">
        <v>93</v>
      </c>
      <c r="I68" s="215"/>
      <c r="J68" s="215"/>
    </row>
    <row r="69" spans="3:8" ht="18">
      <c r="C69" s="361" t="s">
        <v>146</v>
      </c>
      <c r="D69" s="220">
        <v>101</v>
      </c>
      <c r="E69" s="221">
        <v>115</v>
      </c>
      <c r="F69" s="222">
        <v>152</v>
      </c>
      <c r="G69" s="222">
        <v>115</v>
      </c>
      <c r="H69" s="223"/>
    </row>
    <row r="70" spans="3:8" ht="18">
      <c r="C70" s="361" t="s">
        <v>77</v>
      </c>
      <c r="D70" s="220">
        <v>125</v>
      </c>
      <c r="E70" s="362">
        <v>159</v>
      </c>
      <c r="F70" s="222">
        <v>131</v>
      </c>
      <c r="G70" s="222">
        <v>153</v>
      </c>
      <c r="H70" s="363"/>
    </row>
    <row r="71" spans="3:8" ht="18.75" thickBot="1">
      <c r="C71" s="364" t="s">
        <v>47</v>
      </c>
      <c r="D71" s="225">
        <v>144</v>
      </c>
      <c r="E71" s="226">
        <v>161</v>
      </c>
      <c r="F71" s="227">
        <v>144</v>
      </c>
      <c r="G71" s="227">
        <v>160</v>
      </c>
      <c r="H71" s="228">
        <v>143</v>
      </c>
    </row>
  </sheetData>
  <sheetProtection password="CF7A" sheet="1" objects="1" scenarios="1" selectLockedCells="1" selectUnlockedCells="1"/>
  <dataValidations count="1">
    <dataValidation errorStyle="warning" allowBlank="1" showInputMessage="1" showErrorMessage="1" promptTitle="гандикапы" errorTitle="гандикапы" error="неправильный вод" sqref="E67:G67"/>
  </dataValidations>
  <printOptions horizontalCentered="1" verticalCentered="1"/>
  <pageMargins left="0.4" right="0.13" top="0.18" bottom="0.51" header="0.12" footer="0.45"/>
  <pageSetup fitToHeight="2" fitToWidth="1" horizontalDpi="300" verticalDpi="300" orientation="landscape" paperSize="9" scale="59" r:id="rId2"/>
  <rowBreaks count="1" manualBreakCount="1">
    <brk id="32" max="255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7"/>
  <dimension ref="A2:Z73"/>
  <sheetViews>
    <sheetView zoomScale="75" zoomScaleNormal="75" zoomScaleSheetLayoutView="75" workbookViewId="0" topLeftCell="A1">
      <selection activeCell="AF31" sqref="AF31"/>
    </sheetView>
  </sheetViews>
  <sheetFormatPr defaultColWidth="9.140625" defaultRowHeight="12.75"/>
  <cols>
    <col min="1" max="1" width="5.7109375" style="1" customWidth="1"/>
    <col min="2" max="2" width="5.8515625" style="481" customWidth="1"/>
    <col min="3" max="3" width="39.57421875" style="75" bestFit="1" customWidth="1"/>
    <col min="4" max="4" width="6.00390625" style="10" bestFit="1" customWidth="1"/>
    <col min="5" max="5" width="6.140625" style="1" customWidth="1"/>
    <col min="6" max="6" width="6.8515625" style="1" bestFit="1" customWidth="1"/>
    <col min="7" max="7" width="6.421875" style="3" customWidth="1"/>
    <col min="8" max="8" width="6.57421875" style="3" customWidth="1"/>
    <col min="9" max="9" width="7.140625" style="12" bestFit="1" customWidth="1"/>
    <col min="10" max="10" width="10.28125" style="3" customWidth="1"/>
    <col min="11" max="11" width="7.00390625" style="2" customWidth="1"/>
    <col min="12" max="12" width="7.421875" style="2" customWidth="1"/>
    <col min="13" max="13" width="5.8515625" style="2" customWidth="1"/>
    <col min="14" max="14" width="1.7109375" style="3" customWidth="1"/>
    <col min="15" max="17" width="5.421875" style="4" customWidth="1"/>
    <col min="18" max="18" width="6.00390625" style="5" customWidth="1"/>
    <col min="19" max="19" width="5.421875" style="0" customWidth="1"/>
    <col min="20" max="20" width="9.140625" style="3" hidden="1" customWidth="1"/>
    <col min="21" max="24" width="9.140625" style="0" hidden="1" customWidth="1"/>
    <col min="25" max="25" width="6.7109375" style="6" bestFit="1" customWidth="1"/>
    <col min="26" max="26" width="6.7109375" style="2" bestFit="1" customWidth="1"/>
  </cols>
  <sheetData>
    <row r="1" ht="82.5" customHeight="1"/>
    <row r="2" spans="1:8" ht="27" customHeight="1">
      <c r="A2" s="7" t="s">
        <v>97</v>
      </c>
      <c r="C2" s="9" t="s">
        <v>98</v>
      </c>
      <c r="E2" s="11"/>
      <c r="F2" s="11"/>
      <c r="G2" s="11"/>
      <c r="H2" s="11"/>
    </row>
    <row r="3" spans="1:26" ht="55.5" thickBot="1">
      <c r="A3" s="77" t="s">
        <v>2</v>
      </c>
      <c r="B3" s="482" t="s">
        <v>99</v>
      </c>
      <c r="C3" s="239" t="s">
        <v>100</v>
      </c>
      <c r="D3" s="365" t="s">
        <v>5</v>
      </c>
      <c r="E3" s="366" t="s">
        <v>6</v>
      </c>
      <c r="F3" s="366" t="s">
        <v>7</v>
      </c>
      <c r="G3" s="367" t="s">
        <v>166</v>
      </c>
      <c r="H3" s="367" t="s">
        <v>167</v>
      </c>
      <c r="I3" s="19" t="s">
        <v>101</v>
      </c>
      <c r="J3" s="368" t="s">
        <v>102</v>
      </c>
      <c r="K3" s="21" t="s">
        <v>11</v>
      </c>
      <c r="M3" s="12"/>
      <c r="N3" s="2"/>
      <c r="O3" s="2"/>
      <c r="P3" s="2"/>
      <c r="R3" s="3"/>
      <c r="S3" s="3"/>
      <c r="T3"/>
      <c r="W3" s="3"/>
      <c r="Y3" s="4"/>
      <c r="Z3" s="5"/>
    </row>
    <row r="4" spans="1:26" ht="18">
      <c r="A4" s="245" t="s">
        <v>12</v>
      </c>
      <c r="B4" s="48">
        <v>12</v>
      </c>
      <c r="C4" s="483" t="s">
        <v>79</v>
      </c>
      <c r="D4" s="484">
        <v>4</v>
      </c>
      <c r="E4" s="86">
        <v>208</v>
      </c>
      <c r="F4" s="38">
        <v>162</v>
      </c>
      <c r="G4" s="39">
        <f aca="true" t="shared" si="0" ref="G4:G11">E4+B4</f>
        <v>220</v>
      </c>
      <c r="H4" s="202">
        <f aca="true" t="shared" si="1" ref="H4:H11">F4+B4</f>
        <v>174</v>
      </c>
      <c r="I4" s="40">
        <f aca="true" t="shared" si="2" ref="I4:I11">H4+G4</f>
        <v>394</v>
      </c>
      <c r="J4" s="41">
        <f aca="true" t="shared" si="3" ref="J4:J11">I4-$I$4</f>
        <v>0</v>
      </c>
      <c r="K4" s="87">
        <v>62</v>
      </c>
      <c r="M4" s="31"/>
      <c r="N4" s="2"/>
      <c r="O4" s="2"/>
      <c r="P4" s="2"/>
      <c r="R4" s="3"/>
      <c r="S4" s="3"/>
      <c r="T4"/>
      <c r="W4" s="3"/>
      <c r="Y4" s="4"/>
      <c r="Z4" s="5"/>
    </row>
    <row r="5" spans="1:26" ht="18">
      <c r="A5" s="245" t="s">
        <v>14</v>
      </c>
      <c r="B5" s="48">
        <v>15</v>
      </c>
      <c r="C5" s="438" t="s">
        <v>128</v>
      </c>
      <c r="D5" s="37">
        <v>3</v>
      </c>
      <c r="E5" s="38">
        <v>191</v>
      </c>
      <c r="F5" s="38">
        <v>171</v>
      </c>
      <c r="G5" s="39">
        <f t="shared" si="0"/>
        <v>206</v>
      </c>
      <c r="H5" s="202">
        <f t="shared" si="1"/>
        <v>186</v>
      </c>
      <c r="I5" s="40">
        <f t="shared" si="2"/>
        <v>392</v>
      </c>
      <c r="J5" s="41">
        <f t="shared" si="3"/>
        <v>-2</v>
      </c>
      <c r="K5" s="87">
        <v>46</v>
      </c>
      <c r="M5" s="31"/>
      <c r="N5" s="2"/>
      <c r="O5" s="2"/>
      <c r="P5" s="2"/>
      <c r="R5" s="3"/>
      <c r="S5" s="3"/>
      <c r="T5"/>
      <c r="W5" s="3"/>
      <c r="Y5" s="4"/>
      <c r="Z5" s="5"/>
    </row>
    <row r="6" spans="1:26" ht="18">
      <c r="A6" s="249" t="s">
        <v>16</v>
      </c>
      <c r="B6" s="48">
        <v>21</v>
      </c>
      <c r="C6" s="251" t="s">
        <v>17</v>
      </c>
      <c r="D6" s="37">
        <v>5</v>
      </c>
      <c r="E6" s="38">
        <v>167</v>
      </c>
      <c r="F6" s="408">
        <v>172</v>
      </c>
      <c r="G6" s="39">
        <f t="shared" si="0"/>
        <v>188</v>
      </c>
      <c r="H6" s="202">
        <f t="shared" si="1"/>
        <v>193</v>
      </c>
      <c r="I6" s="40">
        <f t="shared" si="2"/>
        <v>381</v>
      </c>
      <c r="J6" s="41">
        <f t="shared" si="3"/>
        <v>-13</v>
      </c>
      <c r="K6" s="87">
        <v>36</v>
      </c>
      <c r="L6" s="45"/>
      <c r="M6" s="45"/>
      <c r="N6" s="2"/>
      <c r="O6" s="2"/>
      <c r="P6" s="2"/>
      <c r="R6" s="3"/>
      <c r="S6" s="3"/>
      <c r="T6"/>
      <c r="W6" s="3"/>
      <c r="Y6" s="4"/>
      <c r="Z6" s="5"/>
    </row>
    <row r="7" spans="1:26" ht="18">
      <c r="A7" s="245" t="s">
        <v>18</v>
      </c>
      <c r="B7" s="246">
        <v>4</v>
      </c>
      <c r="C7" s="248" t="s">
        <v>147</v>
      </c>
      <c r="D7" s="37">
        <v>9</v>
      </c>
      <c r="E7" s="38">
        <v>218</v>
      </c>
      <c r="F7" s="38">
        <v>148</v>
      </c>
      <c r="G7" s="39">
        <f t="shared" si="0"/>
        <v>222</v>
      </c>
      <c r="H7" s="202">
        <f t="shared" si="1"/>
        <v>152</v>
      </c>
      <c r="I7" s="40">
        <f t="shared" si="2"/>
        <v>374</v>
      </c>
      <c r="J7" s="41">
        <f t="shared" si="3"/>
        <v>-20</v>
      </c>
      <c r="K7" s="252" t="s">
        <v>135</v>
      </c>
      <c r="L7" s="485"/>
      <c r="M7" s="31"/>
      <c r="N7" s="2"/>
      <c r="O7" s="2"/>
      <c r="P7" s="2"/>
      <c r="R7" s="3"/>
      <c r="S7" s="3"/>
      <c r="T7"/>
      <c r="W7" s="3"/>
      <c r="Y7" s="4"/>
      <c r="Z7" s="5"/>
    </row>
    <row r="8" spans="1:26" ht="18">
      <c r="A8" s="245" t="s">
        <v>21</v>
      </c>
      <c r="B8" s="246">
        <v>21</v>
      </c>
      <c r="C8" s="436" t="s">
        <v>45</v>
      </c>
      <c r="D8" s="37">
        <v>7</v>
      </c>
      <c r="E8" s="38">
        <v>161</v>
      </c>
      <c r="F8" s="38">
        <v>169</v>
      </c>
      <c r="G8" s="39">
        <f t="shared" si="0"/>
        <v>182</v>
      </c>
      <c r="H8" s="202">
        <f t="shared" si="1"/>
        <v>190</v>
      </c>
      <c r="I8" s="40">
        <f t="shared" si="2"/>
        <v>372</v>
      </c>
      <c r="J8" s="41">
        <f t="shared" si="3"/>
        <v>-22</v>
      </c>
      <c r="K8" s="252" t="s">
        <v>23</v>
      </c>
      <c r="M8" s="31"/>
      <c r="N8" s="2"/>
      <c r="O8" s="2"/>
      <c r="P8" s="2"/>
      <c r="R8" s="3"/>
      <c r="S8" s="3"/>
      <c r="T8"/>
      <c r="W8" s="3"/>
      <c r="Y8" s="4"/>
      <c r="Z8" s="5"/>
    </row>
    <row r="9" spans="1:26" ht="18.75" thickBot="1">
      <c r="A9" s="253" t="s">
        <v>24</v>
      </c>
      <c r="B9" s="254">
        <v>20</v>
      </c>
      <c r="C9" s="486" t="s">
        <v>49</v>
      </c>
      <c r="D9" s="256">
        <v>10</v>
      </c>
      <c r="E9" s="103">
        <v>154</v>
      </c>
      <c r="F9" s="38">
        <v>173</v>
      </c>
      <c r="G9" s="39">
        <f t="shared" si="0"/>
        <v>174</v>
      </c>
      <c r="H9" s="202">
        <f t="shared" si="1"/>
        <v>193</v>
      </c>
      <c r="I9" s="40">
        <f t="shared" si="2"/>
        <v>367</v>
      </c>
      <c r="J9" s="41">
        <f t="shared" si="3"/>
        <v>-27</v>
      </c>
      <c r="K9" s="260">
        <v>-0.3</v>
      </c>
      <c r="M9" s="61"/>
      <c r="N9" s="2"/>
      <c r="O9" s="2"/>
      <c r="P9" s="2"/>
      <c r="R9" s="3"/>
      <c r="S9" s="3"/>
      <c r="T9"/>
      <c r="W9" s="3"/>
      <c r="Y9" s="4"/>
      <c r="Z9" s="5"/>
    </row>
    <row r="10" spans="1:26" ht="18.75" thickTop="1">
      <c r="A10" s="62" t="s">
        <v>25</v>
      </c>
      <c r="B10" s="48">
        <v>15</v>
      </c>
      <c r="C10" s="250" t="s">
        <v>341</v>
      </c>
      <c r="D10" s="264">
        <v>8</v>
      </c>
      <c r="E10" s="233">
        <v>177</v>
      </c>
      <c r="F10" s="38">
        <v>138</v>
      </c>
      <c r="G10" s="39">
        <f t="shared" si="0"/>
        <v>192</v>
      </c>
      <c r="H10" s="202">
        <f t="shared" si="1"/>
        <v>153</v>
      </c>
      <c r="I10" s="40">
        <f t="shared" si="2"/>
        <v>345</v>
      </c>
      <c r="J10" s="41">
        <f t="shared" si="3"/>
        <v>-49</v>
      </c>
      <c r="M10" s="70"/>
      <c r="N10" s="2"/>
      <c r="O10" s="2"/>
      <c r="P10" s="2"/>
      <c r="R10" s="3"/>
      <c r="S10" s="71"/>
      <c r="T10"/>
      <c r="W10" s="3"/>
      <c r="Y10" s="4"/>
      <c r="Z10" s="5"/>
    </row>
    <row r="11" spans="1:26" ht="18">
      <c r="A11" s="72" t="s">
        <v>27</v>
      </c>
      <c r="B11" s="48">
        <v>6</v>
      </c>
      <c r="C11" s="423" t="s">
        <v>42</v>
      </c>
      <c r="D11" s="37">
        <v>6</v>
      </c>
      <c r="E11" s="38">
        <v>184</v>
      </c>
      <c r="F11" s="38">
        <v>119</v>
      </c>
      <c r="G11" s="39">
        <f t="shared" si="0"/>
        <v>190</v>
      </c>
      <c r="H11" s="202">
        <f t="shared" si="1"/>
        <v>125</v>
      </c>
      <c r="I11" s="40">
        <f t="shared" si="2"/>
        <v>315</v>
      </c>
      <c r="J11" s="41">
        <f t="shared" si="3"/>
        <v>-79</v>
      </c>
      <c r="K11" s="69"/>
      <c r="M11" s="70"/>
      <c r="N11" s="2"/>
      <c r="O11" s="2"/>
      <c r="P11" s="2"/>
      <c r="R11" s="3"/>
      <c r="S11" s="71"/>
      <c r="T11"/>
      <c r="W11" s="3"/>
      <c r="Y11" s="4"/>
      <c r="Z11" s="5"/>
    </row>
    <row r="12" spans="1:26" ht="18">
      <c r="A12" s="266"/>
      <c r="B12" s="487"/>
      <c r="D12" s="267"/>
      <c r="E12" s="268"/>
      <c r="F12" s="268"/>
      <c r="G12" s="269"/>
      <c r="H12" s="116"/>
      <c r="I12" s="116"/>
      <c r="J12" s="96"/>
      <c r="K12" s="69"/>
      <c r="M12" s="70"/>
      <c r="N12" s="2"/>
      <c r="O12" s="2"/>
      <c r="P12" s="2"/>
      <c r="R12" s="3"/>
      <c r="S12" s="71"/>
      <c r="T12"/>
      <c r="W12" s="3"/>
      <c r="Y12" s="4"/>
      <c r="Z12" s="5"/>
    </row>
    <row r="13" spans="1:26" ht="20.25">
      <c r="A13" s="266"/>
      <c r="B13" s="487"/>
      <c r="C13" s="121" t="s">
        <v>148</v>
      </c>
      <c r="D13" s="267"/>
      <c r="E13" s="268"/>
      <c r="F13" s="268"/>
      <c r="G13" s="269"/>
      <c r="H13" s="116"/>
      <c r="I13" s="116"/>
      <c r="J13" s="96"/>
      <c r="K13" s="69"/>
      <c r="M13" s="70"/>
      <c r="N13" s="2"/>
      <c r="O13" s="2"/>
      <c r="P13" s="2"/>
      <c r="R13" s="3"/>
      <c r="S13" s="71"/>
      <c r="T13"/>
      <c r="W13" s="3"/>
      <c r="Y13" s="4"/>
      <c r="Z13" s="5"/>
    </row>
    <row r="14" ht="63" customHeight="1">
      <c r="L14" s="76"/>
    </row>
    <row r="15" spans="1:8" ht="18">
      <c r="A15" s="7" t="s">
        <v>97</v>
      </c>
      <c r="C15" s="9" t="s">
        <v>105</v>
      </c>
      <c r="E15" s="11"/>
      <c r="F15" s="11"/>
      <c r="G15" s="11"/>
      <c r="H15" s="11"/>
    </row>
    <row r="16" spans="1:8" ht="49.5" customHeight="1" thickBot="1">
      <c r="A16" s="77" t="s">
        <v>32</v>
      </c>
      <c r="B16" s="482" t="s">
        <v>99</v>
      </c>
      <c r="C16" s="79" t="s">
        <v>100</v>
      </c>
      <c r="D16" s="77" t="s">
        <v>5</v>
      </c>
      <c r="E16" s="80" t="s">
        <v>6</v>
      </c>
      <c r="F16" s="81" t="s">
        <v>168</v>
      </c>
      <c r="G16" s="82" t="s">
        <v>102</v>
      </c>
      <c r="H16" s="83"/>
    </row>
    <row r="17" spans="1:19" ht="18">
      <c r="A17" s="84">
        <v>1</v>
      </c>
      <c r="B17" s="246">
        <v>4</v>
      </c>
      <c r="C17" s="437" t="s">
        <v>147</v>
      </c>
      <c r="D17" s="85" t="s">
        <v>53</v>
      </c>
      <c r="E17" s="86">
        <v>218</v>
      </c>
      <c r="F17" s="67">
        <f aca="true" t="shared" si="4" ref="F17:F31">B17+E17</f>
        <v>222</v>
      </c>
      <c r="G17" s="68">
        <f aca="true" t="shared" si="5" ref="G17:G31">F17-$F$22</f>
        <v>34</v>
      </c>
      <c r="I17" s="87">
        <v>1</v>
      </c>
      <c r="P17" s="88"/>
      <c r="Q17" s="89"/>
      <c r="R17" s="90"/>
      <c r="S17" s="91"/>
    </row>
    <row r="18" spans="1:19" ht="18">
      <c r="A18" s="84">
        <v>2</v>
      </c>
      <c r="B18" s="48">
        <v>12</v>
      </c>
      <c r="C18" s="438" t="s">
        <v>79</v>
      </c>
      <c r="D18" s="488" t="s">
        <v>55</v>
      </c>
      <c r="E18" s="38">
        <v>208</v>
      </c>
      <c r="F18" s="67">
        <f t="shared" si="4"/>
        <v>220</v>
      </c>
      <c r="G18" s="41">
        <f t="shared" si="5"/>
        <v>32</v>
      </c>
      <c r="H18" s="489" t="s">
        <v>149</v>
      </c>
      <c r="I18" s="87">
        <v>2</v>
      </c>
      <c r="P18" s="88"/>
      <c r="Q18" s="89"/>
      <c r="R18" s="90"/>
      <c r="S18" s="91"/>
    </row>
    <row r="19" spans="1:19" ht="18">
      <c r="A19" s="94">
        <v>3</v>
      </c>
      <c r="B19" s="48">
        <v>15</v>
      </c>
      <c r="C19" s="251" t="s">
        <v>128</v>
      </c>
      <c r="D19" s="37" t="s">
        <v>38</v>
      </c>
      <c r="E19" s="38">
        <v>191</v>
      </c>
      <c r="F19" s="67">
        <f t="shared" si="4"/>
        <v>206</v>
      </c>
      <c r="G19" s="41">
        <f t="shared" si="5"/>
        <v>18</v>
      </c>
      <c r="I19" s="87">
        <v>3</v>
      </c>
      <c r="J19" s="32"/>
      <c r="P19" s="88"/>
      <c r="Q19" s="89"/>
      <c r="R19" s="90"/>
      <c r="S19" s="91"/>
    </row>
    <row r="20" spans="1:19" ht="18">
      <c r="A20" s="84">
        <v>4</v>
      </c>
      <c r="B20" s="48">
        <v>15</v>
      </c>
      <c r="C20" s="250" t="s">
        <v>341</v>
      </c>
      <c r="D20" s="264" t="s">
        <v>36</v>
      </c>
      <c r="E20" s="233">
        <v>177</v>
      </c>
      <c r="F20" s="67">
        <f t="shared" si="4"/>
        <v>192</v>
      </c>
      <c r="G20" s="41">
        <f t="shared" si="5"/>
        <v>4</v>
      </c>
      <c r="H20" s="100" t="s">
        <v>39</v>
      </c>
      <c r="I20" s="87">
        <v>4</v>
      </c>
      <c r="P20" s="88"/>
      <c r="Q20" s="89"/>
      <c r="R20" s="90"/>
      <c r="S20" s="91"/>
    </row>
    <row r="21" spans="1:19" ht="18">
      <c r="A21" s="84">
        <v>5</v>
      </c>
      <c r="B21" s="48">
        <v>6</v>
      </c>
      <c r="C21" s="421" t="s">
        <v>42</v>
      </c>
      <c r="D21" s="37" t="s">
        <v>34</v>
      </c>
      <c r="E21" s="38">
        <v>184</v>
      </c>
      <c r="F21" s="115">
        <f t="shared" si="4"/>
        <v>190</v>
      </c>
      <c r="G21" s="41">
        <f t="shared" si="5"/>
        <v>2</v>
      </c>
      <c r="I21" s="87">
        <v>5</v>
      </c>
      <c r="P21" s="88"/>
      <c r="Q21" s="89"/>
      <c r="R21" s="90"/>
      <c r="S21" s="91"/>
    </row>
    <row r="22" spans="1:19" ht="18.75" thickBot="1">
      <c r="A22" s="101">
        <v>6</v>
      </c>
      <c r="B22" s="254">
        <v>21</v>
      </c>
      <c r="C22" s="486" t="s">
        <v>17</v>
      </c>
      <c r="D22" s="102" t="s">
        <v>43</v>
      </c>
      <c r="E22" s="103">
        <v>167</v>
      </c>
      <c r="F22" s="104">
        <f t="shared" si="4"/>
        <v>188</v>
      </c>
      <c r="G22" s="105">
        <f t="shared" si="5"/>
        <v>0</v>
      </c>
      <c r="H22" s="490" t="s">
        <v>39</v>
      </c>
      <c r="I22" s="87">
        <v>6</v>
      </c>
      <c r="P22" s="88"/>
      <c r="Q22" s="89"/>
      <c r="R22" s="90"/>
      <c r="S22" s="91"/>
    </row>
    <row r="23" spans="1:19" ht="18.75" thickTop="1">
      <c r="A23" s="106">
        <v>7</v>
      </c>
      <c r="B23" s="48">
        <v>10</v>
      </c>
      <c r="C23" s="437" t="s">
        <v>150</v>
      </c>
      <c r="D23" s="491" t="s">
        <v>44</v>
      </c>
      <c r="E23" s="86">
        <v>173</v>
      </c>
      <c r="F23" s="67">
        <f t="shared" si="4"/>
        <v>183</v>
      </c>
      <c r="G23" s="68">
        <f t="shared" si="5"/>
        <v>-5</v>
      </c>
      <c r="H23" s="489" t="s">
        <v>149</v>
      </c>
      <c r="I23" s="70"/>
      <c r="N23" s="4"/>
      <c r="P23" s="88"/>
      <c r="Q23" s="89"/>
      <c r="R23" s="90"/>
      <c r="S23" s="91"/>
    </row>
    <row r="24" spans="1:19" ht="18">
      <c r="A24" s="106">
        <v>8</v>
      </c>
      <c r="B24" s="246">
        <v>21</v>
      </c>
      <c r="C24" s="436" t="s">
        <v>45</v>
      </c>
      <c r="D24" s="37" t="s">
        <v>48</v>
      </c>
      <c r="E24" s="38">
        <v>161</v>
      </c>
      <c r="F24" s="67">
        <f t="shared" si="4"/>
        <v>182</v>
      </c>
      <c r="G24" s="41">
        <f t="shared" si="5"/>
        <v>-6</v>
      </c>
      <c r="H24" s="100" t="s">
        <v>39</v>
      </c>
      <c r="I24" s="70"/>
      <c r="P24" s="88"/>
      <c r="Q24" s="89"/>
      <c r="R24" s="90"/>
      <c r="S24" s="91"/>
    </row>
    <row r="25" spans="1:19" ht="18">
      <c r="A25" s="109">
        <v>9</v>
      </c>
      <c r="B25" s="48">
        <v>13</v>
      </c>
      <c r="C25" s="251" t="s">
        <v>28</v>
      </c>
      <c r="D25" s="488" t="s">
        <v>37</v>
      </c>
      <c r="E25" s="38">
        <v>163</v>
      </c>
      <c r="F25" s="67">
        <f t="shared" si="4"/>
        <v>176</v>
      </c>
      <c r="G25" s="41">
        <f t="shared" si="5"/>
        <v>-12</v>
      </c>
      <c r="H25" s="489" t="s">
        <v>149</v>
      </c>
      <c r="I25" s="110"/>
      <c r="P25" s="88"/>
      <c r="Q25" s="89"/>
      <c r="R25" s="90"/>
      <c r="S25" s="91"/>
    </row>
    <row r="26" spans="1:19" ht="18">
      <c r="A26" s="106">
        <v>10</v>
      </c>
      <c r="B26" s="35">
        <v>12</v>
      </c>
      <c r="C26" s="251" t="s">
        <v>106</v>
      </c>
      <c r="D26" s="37" t="s">
        <v>35</v>
      </c>
      <c r="E26" s="38">
        <v>164</v>
      </c>
      <c r="F26" s="67">
        <f t="shared" si="4"/>
        <v>176</v>
      </c>
      <c r="G26" s="41">
        <f t="shared" si="5"/>
        <v>-12</v>
      </c>
      <c r="I26" s="70"/>
      <c r="P26" s="88"/>
      <c r="Q26" s="89"/>
      <c r="R26" s="90"/>
      <c r="S26" s="91"/>
    </row>
    <row r="27" spans="1:19" ht="20.25" customHeight="1">
      <c r="A27" s="106">
        <v>11</v>
      </c>
      <c r="B27" s="48">
        <v>20</v>
      </c>
      <c r="C27" s="438" t="s">
        <v>49</v>
      </c>
      <c r="D27" s="46" t="s">
        <v>50</v>
      </c>
      <c r="E27" s="38">
        <v>154</v>
      </c>
      <c r="F27" s="67">
        <f t="shared" si="4"/>
        <v>174</v>
      </c>
      <c r="G27" s="41">
        <f t="shared" si="5"/>
        <v>-14</v>
      </c>
      <c r="H27" s="100" t="s">
        <v>39</v>
      </c>
      <c r="I27" s="70"/>
      <c r="P27" s="88"/>
      <c r="Q27" s="113"/>
      <c r="R27" s="90"/>
      <c r="S27" s="91"/>
    </row>
    <row r="28" spans="1:19" ht="20.25" customHeight="1">
      <c r="A28" s="106">
        <v>12</v>
      </c>
      <c r="B28" s="48">
        <v>0</v>
      </c>
      <c r="C28" s="250" t="s">
        <v>22</v>
      </c>
      <c r="D28" s="46" t="s">
        <v>46</v>
      </c>
      <c r="E28" s="38">
        <v>161</v>
      </c>
      <c r="F28" s="67">
        <f t="shared" si="4"/>
        <v>161</v>
      </c>
      <c r="G28" s="41">
        <f t="shared" si="5"/>
        <v>-27</v>
      </c>
      <c r="I28" s="70"/>
      <c r="P28" s="88"/>
      <c r="Q28" s="113"/>
      <c r="R28" s="90"/>
      <c r="S28" s="91"/>
    </row>
    <row r="29" spans="1:19" ht="20.25" customHeight="1">
      <c r="A29" s="106">
        <v>13</v>
      </c>
      <c r="B29" s="246">
        <v>7</v>
      </c>
      <c r="C29" s="437" t="s">
        <v>26</v>
      </c>
      <c r="D29" s="37" t="s">
        <v>41</v>
      </c>
      <c r="E29" s="38">
        <v>153</v>
      </c>
      <c r="F29" s="67">
        <f t="shared" si="4"/>
        <v>160</v>
      </c>
      <c r="G29" s="41">
        <f t="shared" si="5"/>
        <v>-28</v>
      </c>
      <c r="H29" s="96"/>
      <c r="I29" s="70"/>
      <c r="P29" s="88"/>
      <c r="Q29" s="113"/>
      <c r="R29" s="90"/>
      <c r="S29" s="91"/>
    </row>
    <row r="30" spans="1:19" ht="20.25" customHeight="1">
      <c r="A30" s="106">
        <v>14</v>
      </c>
      <c r="B30" s="246">
        <v>24</v>
      </c>
      <c r="C30" s="472" t="s">
        <v>117</v>
      </c>
      <c r="D30" s="37" t="s">
        <v>75</v>
      </c>
      <c r="E30" s="38">
        <v>132</v>
      </c>
      <c r="F30" s="67">
        <f t="shared" si="4"/>
        <v>156</v>
      </c>
      <c r="G30" s="41">
        <f t="shared" si="5"/>
        <v>-32</v>
      </c>
      <c r="H30" s="96"/>
      <c r="I30" s="70"/>
      <c r="P30" s="88"/>
      <c r="Q30" s="113"/>
      <c r="R30" s="90"/>
      <c r="S30" s="91"/>
    </row>
    <row r="31" spans="1:19" ht="20.25" customHeight="1">
      <c r="A31" s="106">
        <v>15</v>
      </c>
      <c r="B31" s="246">
        <v>5</v>
      </c>
      <c r="C31" s="437" t="s">
        <v>70</v>
      </c>
      <c r="D31" s="488" t="s">
        <v>40</v>
      </c>
      <c r="E31" s="38">
        <v>130</v>
      </c>
      <c r="F31" s="67">
        <f t="shared" si="4"/>
        <v>135</v>
      </c>
      <c r="G31" s="41">
        <f t="shared" si="5"/>
        <v>-53</v>
      </c>
      <c r="H31" s="489" t="s">
        <v>149</v>
      </c>
      <c r="I31" s="70"/>
      <c r="P31" s="88"/>
      <c r="Q31" s="113"/>
      <c r="R31" s="90"/>
      <c r="S31" s="91"/>
    </row>
    <row r="32" spans="1:19" ht="118.5" customHeight="1">
      <c r="A32" s="116"/>
      <c r="B32" s="487"/>
      <c r="C32" s="118"/>
      <c r="D32" s="119"/>
      <c r="E32" s="120"/>
      <c r="F32" s="116"/>
      <c r="G32" s="96"/>
      <c r="H32" s="96"/>
      <c r="I32" s="70"/>
      <c r="P32" s="88"/>
      <c r="Q32" s="113"/>
      <c r="R32" s="90"/>
      <c r="S32" s="91"/>
    </row>
    <row r="33" spans="1:13" ht="20.25">
      <c r="A33" s="7" t="s">
        <v>56</v>
      </c>
      <c r="E33" s="121" t="s">
        <v>148</v>
      </c>
      <c r="M33" s="122">
        <f>MAX(E37:H52)</f>
        <v>224</v>
      </c>
    </row>
    <row r="34" spans="1:26" s="133" customFormat="1" ht="66" customHeight="1" thickBot="1">
      <c r="A34" s="77" t="s">
        <v>57</v>
      </c>
      <c r="B34" s="482" t="s">
        <v>99</v>
      </c>
      <c r="C34" s="79" t="s">
        <v>100</v>
      </c>
      <c r="D34" s="77" t="s">
        <v>5</v>
      </c>
      <c r="E34" s="123">
        <v>1</v>
      </c>
      <c r="F34" s="123">
        <v>2</v>
      </c>
      <c r="G34" s="123">
        <v>3</v>
      </c>
      <c r="H34" s="123">
        <v>4</v>
      </c>
      <c r="I34" s="283" t="s">
        <v>108</v>
      </c>
      <c r="J34" s="81" t="s">
        <v>109</v>
      </c>
      <c r="K34" s="284" t="s">
        <v>102</v>
      </c>
      <c r="L34" s="126" t="s">
        <v>59</v>
      </c>
      <c r="M34" s="79" t="s">
        <v>60</v>
      </c>
      <c r="N34" s="127"/>
      <c r="O34" s="128" t="s">
        <v>61</v>
      </c>
      <c r="P34" s="129" t="s">
        <v>62</v>
      </c>
      <c r="Q34" s="130" t="s">
        <v>63</v>
      </c>
      <c r="R34" s="130" t="s">
        <v>64</v>
      </c>
      <c r="S34" s="131" t="s">
        <v>65</v>
      </c>
      <c r="Y34" s="285" t="s">
        <v>66</v>
      </c>
      <c r="Z34" s="286" t="s">
        <v>110</v>
      </c>
    </row>
    <row r="35" spans="1:26" s="206" customFormat="1" ht="20.25" customHeight="1">
      <c r="A35" s="134">
        <v>1</v>
      </c>
      <c r="B35" s="48">
        <v>15</v>
      </c>
      <c r="C35" s="1204" t="s">
        <v>341</v>
      </c>
      <c r="D35" s="135" t="s">
        <v>85</v>
      </c>
      <c r="E35" s="450">
        <v>147</v>
      </c>
      <c r="F35" s="310">
        <v>189</v>
      </c>
      <c r="G35" s="450">
        <v>167</v>
      </c>
      <c r="H35" s="450">
        <v>202</v>
      </c>
      <c r="I35" s="140">
        <f aca="true" t="shared" si="6" ref="I35:I64">B35*4</f>
        <v>60</v>
      </c>
      <c r="J35" s="141">
        <f aca="true" t="shared" si="7" ref="J35:J64">SUM(E35:H35)+B35*X35</f>
        <v>765</v>
      </c>
      <c r="K35" s="159">
        <f aca="true" t="shared" si="8" ref="K35:K64">J35-$J$46</f>
        <v>56</v>
      </c>
      <c r="L35" s="143">
        <f aca="true" t="shared" si="9" ref="L35:L64">MIN(E35:H35)</f>
        <v>147</v>
      </c>
      <c r="M35" s="144">
        <f aca="true" t="shared" si="10" ref="M35:M64">MAX(E35:H35)</f>
        <v>202</v>
      </c>
      <c r="N35" s="324"/>
      <c r="O35" s="310">
        <v>189</v>
      </c>
      <c r="P35" s="147"/>
      <c r="Q35" s="348"/>
      <c r="R35" s="66">
        <f aca="true" t="shared" si="11" ref="R35:R64">Q35+P35+B35</f>
        <v>15</v>
      </c>
      <c r="S35" s="149" t="s">
        <v>35</v>
      </c>
      <c r="T35" s="295">
        <f aca="true" t="shared" si="12" ref="T35:T64">IF(E35=0,0,1)</f>
        <v>1</v>
      </c>
      <c r="U35" s="295">
        <f aca="true" t="shared" si="13" ref="U35:U64">IF(F35=0,0,1)</f>
        <v>1</v>
      </c>
      <c r="V35" s="295">
        <f aca="true" t="shared" si="14" ref="V35:V64">IF(G35=0,0,1)</f>
        <v>1</v>
      </c>
      <c r="W35" s="295">
        <f aca="true" t="shared" si="15" ref="W35:W64">IF(H35=0,0,1)</f>
        <v>1</v>
      </c>
      <c r="X35" s="133">
        <f aca="true" t="shared" si="16" ref="X35:X64">SUM(T35:W35)</f>
        <v>4</v>
      </c>
      <c r="Y35" s="150">
        <f aca="true" t="shared" si="17" ref="Y35:Y64">(J35-I35)/4</f>
        <v>176.25</v>
      </c>
      <c r="Z35" s="150">
        <f aca="true" t="shared" si="18" ref="Z35:Z64">J35/4</f>
        <v>191.25</v>
      </c>
    </row>
    <row r="36" spans="1:26" s="206" customFormat="1" ht="20.25" customHeight="1" thickBot="1">
      <c r="A36" s="296">
        <v>2</v>
      </c>
      <c r="B36" s="48">
        <v>21</v>
      </c>
      <c r="C36" s="378" t="s">
        <v>17</v>
      </c>
      <c r="D36" s="135" t="s">
        <v>78</v>
      </c>
      <c r="E36" s="492">
        <v>159</v>
      </c>
      <c r="F36" s="440">
        <v>181</v>
      </c>
      <c r="G36" s="450">
        <v>168</v>
      </c>
      <c r="H36" s="450">
        <v>163</v>
      </c>
      <c r="I36" s="140">
        <f t="shared" si="6"/>
        <v>84</v>
      </c>
      <c r="J36" s="141">
        <f t="shared" si="7"/>
        <v>755</v>
      </c>
      <c r="K36" s="159">
        <f t="shared" si="8"/>
        <v>46</v>
      </c>
      <c r="L36" s="143">
        <f t="shared" si="9"/>
        <v>159</v>
      </c>
      <c r="M36" s="144">
        <f t="shared" si="10"/>
        <v>181</v>
      </c>
      <c r="N36" s="324"/>
      <c r="O36" s="148"/>
      <c r="P36" s="147"/>
      <c r="Q36" s="146"/>
      <c r="R36" s="66">
        <f t="shared" si="11"/>
        <v>21</v>
      </c>
      <c r="S36" s="149"/>
      <c r="T36" s="295">
        <f t="shared" si="12"/>
        <v>1</v>
      </c>
      <c r="U36" s="295">
        <f t="shared" si="13"/>
        <v>1</v>
      </c>
      <c r="V36" s="295">
        <f t="shared" si="14"/>
        <v>1</v>
      </c>
      <c r="W36" s="295">
        <f t="shared" si="15"/>
        <v>1</v>
      </c>
      <c r="X36" s="133">
        <f t="shared" si="16"/>
        <v>4</v>
      </c>
      <c r="Y36" s="150">
        <f t="shared" si="17"/>
        <v>167.75</v>
      </c>
      <c r="Z36" s="150">
        <f t="shared" si="18"/>
        <v>188.75</v>
      </c>
    </row>
    <row r="37" spans="1:26" s="133" customFormat="1" ht="20.25" customHeight="1" thickTop="1">
      <c r="A37" s="161">
        <v>3</v>
      </c>
      <c r="B37" s="246">
        <v>21</v>
      </c>
      <c r="C37" s="493" t="s">
        <v>45</v>
      </c>
      <c r="D37" s="135" t="s">
        <v>40</v>
      </c>
      <c r="E37" s="492">
        <v>159</v>
      </c>
      <c r="F37" s="163">
        <v>167</v>
      </c>
      <c r="G37" s="440">
        <v>189</v>
      </c>
      <c r="H37" s="440">
        <v>155</v>
      </c>
      <c r="I37" s="140">
        <f t="shared" si="6"/>
        <v>84</v>
      </c>
      <c r="J37" s="141">
        <f t="shared" si="7"/>
        <v>754</v>
      </c>
      <c r="K37" s="159">
        <f t="shared" si="8"/>
        <v>45</v>
      </c>
      <c r="L37" s="143">
        <f t="shared" si="9"/>
        <v>155</v>
      </c>
      <c r="M37" s="144">
        <f t="shared" si="10"/>
        <v>189</v>
      </c>
      <c r="N37" s="145"/>
      <c r="O37" s="163">
        <v>167</v>
      </c>
      <c r="P37" s="147"/>
      <c r="Q37" s="148"/>
      <c r="R37" s="66">
        <f t="shared" si="11"/>
        <v>21</v>
      </c>
      <c r="S37" s="149" t="s">
        <v>69</v>
      </c>
      <c r="T37" s="295">
        <f t="shared" si="12"/>
        <v>1</v>
      </c>
      <c r="U37" s="295">
        <f t="shared" si="13"/>
        <v>1</v>
      </c>
      <c r="V37" s="295">
        <f t="shared" si="14"/>
        <v>1</v>
      </c>
      <c r="W37" s="295">
        <f t="shared" si="15"/>
        <v>1</v>
      </c>
      <c r="X37" s="133">
        <f t="shared" si="16"/>
        <v>4</v>
      </c>
      <c r="Y37" s="160">
        <f t="shared" si="17"/>
        <v>167.5</v>
      </c>
      <c r="Z37" s="160">
        <f t="shared" si="18"/>
        <v>188.5</v>
      </c>
    </row>
    <row r="38" spans="1:26" s="133" customFormat="1" ht="20.25" customHeight="1" thickBot="1">
      <c r="A38" s="412">
        <v>4</v>
      </c>
      <c r="B38" s="246">
        <v>4</v>
      </c>
      <c r="C38" s="248" t="s">
        <v>147</v>
      </c>
      <c r="D38" s="381" t="s">
        <v>41</v>
      </c>
      <c r="E38" s="442">
        <v>157</v>
      </c>
      <c r="F38" s="443">
        <v>193</v>
      </c>
      <c r="G38" s="1209">
        <v>205</v>
      </c>
      <c r="H38" s="414">
        <v>180</v>
      </c>
      <c r="I38" s="386">
        <f t="shared" si="6"/>
        <v>16</v>
      </c>
      <c r="J38" s="141">
        <f t="shared" si="7"/>
        <v>751</v>
      </c>
      <c r="K38" s="159">
        <f t="shared" si="8"/>
        <v>42</v>
      </c>
      <c r="L38" s="143">
        <f t="shared" si="9"/>
        <v>157</v>
      </c>
      <c r="M38" s="144">
        <f t="shared" si="10"/>
        <v>205</v>
      </c>
      <c r="N38" s="145"/>
      <c r="O38" s="494">
        <v>180</v>
      </c>
      <c r="P38" s="292"/>
      <c r="Q38" s="293"/>
      <c r="R38" s="66">
        <f t="shared" si="11"/>
        <v>4</v>
      </c>
      <c r="S38" s="294" t="s">
        <v>113</v>
      </c>
      <c r="T38" s="295">
        <f t="shared" si="12"/>
        <v>1</v>
      </c>
      <c r="U38" s="295">
        <f t="shared" si="13"/>
        <v>1</v>
      </c>
      <c r="V38" s="295">
        <f t="shared" si="14"/>
        <v>1</v>
      </c>
      <c r="W38" s="295">
        <f t="shared" si="15"/>
        <v>1</v>
      </c>
      <c r="X38" s="133">
        <f t="shared" si="16"/>
        <v>4</v>
      </c>
      <c r="Y38" s="150">
        <f t="shared" si="17"/>
        <v>183.75</v>
      </c>
      <c r="Z38" s="160">
        <f t="shared" si="18"/>
        <v>187.75</v>
      </c>
    </row>
    <row r="39" spans="1:26" s="133" customFormat="1" ht="20.25" customHeight="1" thickTop="1">
      <c r="A39" s="179">
        <v>5</v>
      </c>
      <c r="B39" s="48">
        <v>20</v>
      </c>
      <c r="C39" s="309" t="s">
        <v>49</v>
      </c>
      <c r="D39" s="135" t="s">
        <v>35</v>
      </c>
      <c r="E39" s="460">
        <v>177</v>
      </c>
      <c r="F39" s="440">
        <v>152</v>
      </c>
      <c r="G39" s="440">
        <v>176</v>
      </c>
      <c r="H39" s="440">
        <v>164</v>
      </c>
      <c r="I39" s="140">
        <f t="shared" si="6"/>
        <v>80</v>
      </c>
      <c r="J39" s="141">
        <f t="shared" si="7"/>
        <v>749</v>
      </c>
      <c r="K39" s="159">
        <f t="shared" si="8"/>
        <v>40</v>
      </c>
      <c r="L39" s="143">
        <f t="shared" si="9"/>
        <v>152</v>
      </c>
      <c r="M39" s="144">
        <f t="shared" si="10"/>
        <v>177</v>
      </c>
      <c r="N39" s="145"/>
      <c r="O39" s="146"/>
      <c r="P39" s="147"/>
      <c r="Q39" s="148"/>
      <c r="R39" s="66">
        <f t="shared" si="11"/>
        <v>20</v>
      </c>
      <c r="S39" s="149"/>
      <c r="T39" s="295">
        <f t="shared" si="12"/>
        <v>1</v>
      </c>
      <c r="U39" s="295">
        <f t="shared" si="13"/>
        <v>1</v>
      </c>
      <c r="V39" s="295">
        <f t="shared" si="14"/>
        <v>1</v>
      </c>
      <c r="W39" s="295">
        <f t="shared" si="15"/>
        <v>1</v>
      </c>
      <c r="X39" s="133">
        <f t="shared" si="16"/>
        <v>4</v>
      </c>
      <c r="Y39" s="150">
        <f t="shared" si="17"/>
        <v>167.25</v>
      </c>
      <c r="Z39" s="160">
        <f t="shared" si="18"/>
        <v>187.25</v>
      </c>
    </row>
    <row r="40" spans="1:26" s="133" customFormat="1" ht="20.25" customHeight="1" thickBot="1">
      <c r="A40" s="181">
        <v>6</v>
      </c>
      <c r="B40" s="48">
        <v>15</v>
      </c>
      <c r="C40" s="251" t="s">
        <v>128</v>
      </c>
      <c r="D40" s="381" t="s">
        <v>67</v>
      </c>
      <c r="E40" s="1205">
        <v>190</v>
      </c>
      <c r="F40" s="1206">
        <v>170</v>
      </c>
      <c r="G40" s="443">
        <v>158</v>
      </c>
      <c r="H40" s="414">
        <v>170</v>
      </c>
      <c r="I40" s="386">
        <f t="shared" si="6"/>
        <v>60</v>
      </c>
      <c r="J40" s="303">
        <f t="shared" si="7"/>
        <v>748</v>
      </c>
      <c r="K40" s="304">
        <f t="shared" si="8"/>
        <v>39</v>
      </c>
      <c r="L40" s="305">
        <f t="shared" si="9"/>
        <v>158</v>
      </c>
      <c r="M40" s="306">
        <f t="shared" si="10"/>
        <v>190</v>
      </c>
      <c r="N40" s="314"/>
      <c r="O40" s="415">
        <v>170</v>
      </c>
      <c r="P40" s="390"/>
      <c r="Q40" s="315"/>
      <c r="R40" s="66">
        <f t="shared" si="11"/>
        <v>15</v>
      </c>
      <c r="S40" s="149" t="s">
        <v>41</v>
      </c>
      <c r="T40" s="295">
        <f t="shared" si="12"/>
        <v>1</v>
      </c>
      <c r="U40" s="295">
        <f t="shared" si="13"/>
        <v>1</v>
      </c>
      <c r="V40" s="295">
        <f t="shared" si="14"/>
        <v>1</v>
      </c>
      <c r="W40" s="295">
        <f t="shared" si="15"/>
        <v>1</v>
      </c>
      <c r="X40" s="133">
        <f t="shared" si="16"/>
        <v>4</v>
      </c>
      <c r="Y40" s="150">
        <f t="shared" si="17"/>
        <v>172</v>
      </c>
      <c r="Z40" s="160">
        <f t="shared" si="18"/>
        <v>187</v>
      </c>
    </row>
    <row r="41" spans="1:26" s="180" customFormat="1" ht="20.25" customHeight="1" thickTop="1">
      <c r="A41" s="181">
        <v>7</v>
      </c>
      <c r="B41" s="48">
        <v>12</v>
      </c>
      <c r="C41" s="251" t="s">
        <v>106</v>
      </c>
      <c r="D41" s="135" t="s">
        <v>34</v>
      </c>
      <c r="E41" s="310">
        <v>161</v>
      </c>
      <c r="F41" s="460">
        <v>179</v>
      </c>
      <c r="G41" s="460">
        <v>175</v>
      </c>
      <c r="H41" s="460">
        <v>163</v>
      </c>
      <c r="I41" s="140">
        <f t="shared" si="6"/>
        <v>48</v>
      </c>
      <c r="J41" s="141">
        <f t="shared" si="7"/>
        <v>726</v>
      </c>
      <c r="K41" s="142">
        <f t="shared" si="8"/>
        <v>17</v>
      </c>
      <c r="L41" s="143">
        <f t="shared" si="9"/>
        <v>161</v>
      </c>
      <c r="M41" s="144">
        <f t="shared" si="10"/>
        <v>179</v>
      </c>
      <c r="N41" s="145"/>
      <c r="O41" s="310">
        <v>161</v>
      </c>
      <c r="P41" s="147"/>
      <c r="Q41" s="146"/>
      <c r="R41" s="66">
        <f t="shared" si="11"/>
        <v>12</v>
      </c>
      <c r="S41" s="294" t="s">
        <v>48</v>
      </c>
      <c r="T41" s="295">
        <f t="shared" si="12"/>
        <v>1</v>
      </c>
      <c r="U41" s="295">
        <f t="shared" si="13"/>
        <v>1</v>
      </c>
      <c r="V41" s="295">
        <f t="shared" si="14"/>
        <v>1</v>
      </c>
      <c r="W41" s="295">
        <f t="shared" si="15"/>
        <v>1</v>
      </c>
      <c r="X41" s="133">
        <f t="shared" si="16"/>
        <v>4</v>
      </c>
      <c r="Y41" s="150">
        <f t="shared" si="17"/>
        <v>169.5</v>
      </c>
      <c r="Z41" s="160">
        <f t="shared" si="18"/>
        <v>181.5</v>
      </c>
    </row>
    <row r="42" spans="1:26" s="180" customFormat="1" ht="20.25" customHeight="1">
      <c r="A42" s="181">
        <v>8</v>
      </c>
      <c r="B42" s="246">
        <v>7</v>
      </c>
      <c r="C42" s="248" t="s">
        <v>26</v>
      </c>
      <c r="D42" s="321" t="s">
        <v>36</v>
      </c>
      <c r="E42" s="163">
        <v>142</v>
      </c>
      <c r="F42" s="440">
        <v>176</v>
      </c>
      <c r="G42" s="1208">
        <v>202</v>
      </c>
      <c r="H42" s="440">
        <v>171</v>
      </c>
      <c r="I42" s="323">
        <f t="shared" si="6"/>
        <v>28</v>
      </c>
      <c r="J42" s="141">
        <f t="shared" si="7"/>
        <v>719</v>
      </c>
      <c r="K42" s="159">
        <f t="shared" si="8"/>
        <v>10</v>
      </c>
      <c r="L42" s="143">
        <f t="shared" si="9"/>
        <v>142</v>
      </c>
      <c r="M42" s="144">
        <f t="shared" si="10"/>
        <v>202</v>
      </c>
      <c r="N42" s="324"/>
      <c r="O42" s="163">
        <v>142</v>
      </c>
      <c r="P42" s="147"/>
      <c r="Q42" s="148"/>
      <c r="R42" s="66">
        <f t="shared" si="11"/>
        <v>7</v>
      </c>
      <c r="S42" s="149" t="s">
        <v>37</v>
      </c>
      <c r="T42" s="295">
        <f t="shared" si="12"/>
        <v>1</v>
      </c>
      <c r="U42" s="295">
        <f t="shared" si="13"/>
        <v>1</v>
      </c>
      <c r="V42" s="295">
        <f t="shared" si="14"/>
        <v>1</v>
      </c>
      <c r="W42" s="295">
        <f t="shared" si="15"/>
        <v>1</v>
      </c>
      <c r="X42" s="133">
        <f t="shared" si="16"/>
        <v>4</v>
      </c>
      <c r="Y42" s="150">
        <f t="shared" si="17"/>
        <v>172.75</v>
      </c>
      <c r="Z42" s="160">
        <f t="shared" si="18"/>
        <v>179.75</v>
      </c>
    </row>
    <row r="43" spans="1:26" s="133" customFormat="1" ht="20.25" customHeight="1">
      <c r="A43" s="182">
        <v>9</v>
      </c>
      <c r="B43" s="48">
        <v>0</v>
      </c>
      <c r="C43" s="250" t="s">
        <v>22</v>
      </c>
      <c r="D43" s="326" t="s">
        <v>68</v>
      </c>
      <c r="E43" s="456">
        <v>156</v>
      </c>
      <c r="F43" s="1207">
        <v>224</v>
      </c>
      <c r="G43" s="456">
        <v>162</v>
      </c>
      <c r="H43" s="455">
        <v>174</v>
      </c>
      <c r="I43" s="323">
        <f t="shared" si="6"/>
        <v>0</v>
      </c>
      <c r="J43" s="141">
        <f t="shared" si="7"/>
        <v>716</v>
      </c>
      <c r="K43" s="159">
        <f t="shared" si="8"/>
        <v>7</v>
      </c>
      <c r="L43" s="143">
        <f t="shared" si="9"/>
        <v>156</v>
      </c>
      <c r="M43" s="144">
        <f t="shared" si="10"/>
        <v>224</v>
      </c>
      <c r="N43" s="145"/>
      <c r="O43" s="394">
        <v>151</v>
      </c>
      <c r="P43" s="292"/>
      <c r="Q43" s="308"/>
      <c r="R43" s="66">
        <f t="shared" si="11"/>
        <v>0</v>
      </c>
      <c r="S43" s="294" t="s">
        <v>46</v>
      </c>
      <c r="T43" s="295">
        <f t="shared" si="12"/>
        <v>1</v>
      </c>
      <c r="U43" s="295">
        <f t="shared" si="13"/>
        <v>1</v>
      </c>
      <c r="V43" s="295">
        <f t="shared" si="14"/>
        <v>1</v>
      </c>
      <c r="W43" s="295">
        <f t="shared" si="15"/>
        <v>1</v>
      </c>
      <c r="X43" s="133">
        <f t="shared" si="16"/>
        <v>4</v>
      </c>
      <c r="Y43" s="150">
        <f t="shared" si="17"/>
        <v>179</v>
      </c>
      <c r="Z43" s="160">
        <f t="shared" si="18"/>
        <v>179</v>
      </c>
    </row>
    <row r="44" spans="1:26" s="133" customFormat="1" ht="20.25" customHeight="1" thickBot="1">
      <c r="A44" s="183">
        <v>10</v>
      </c>
      <c r="B44" s="184">
        <v>6</v>
      </c>
      <c r="C44" s="1203" t="s">
        <v>42</v>
      </c>
      <c r="D44" s="333" t="s">
        <v>89</v>
      </c>
      <c r="E44" s="462">
        <v>196</v>
      </c>
      <c r="F44" s="535">
        <v>158</v>
      </c>
      <c r="G44" s="535">
        <v>181</v>
      </c>
      <c r="H44" s="535">
        <v>157</v>
      </c>
      <c r="I44" s="336">
        <f t="shared" si="6"/>
        <v>24</v>
      </c>
      <c r="J44" s="191">
        <f t="shared" si="7"/>
        <v>716</v>
      </c>
      <c r="K44" s="192">
        <f t="shared" si="8"/>
        <v>7</v>
      </c>
      <c r="L44" s="193">
        <f t="shared" si="9"/>
        <v>157</v>
      </c>
      <c r="M44" s="194">
        <f t="shared" si="10"/>
        <v>196</v>
      </c>
      <c r="N44" s="195"/>
      <c r="O44" s="419">
        <v>131</v>
      </c>
      <c r="P44" s="341"/>
      <c r="Q44" s="340"/>
      <c r="R44" s="198">
        <f t="shared" si="11"/>
        <v>6</v>
      </c>
      <c r="S44" s="343" t="s">
        <v>52</v>
      </c>
      <c r="T44" s="295">
        <f t="shared" si="12"/>
        <v>1</v>
      </c>
      <c r="U44" s="295">
        <f t="shared" si="13"/>
        <v>1</v>
      </c>
      <c r="V44" s="295">
        <f t="shared" si="14"/>
        <v>1</v>
      </c>
      <c r="W44" s="295">
        <f t="shared" si="15"/>
        <v>1</v>
      </c>
      <c r="X44" s="133">
        <f t="shared" si="16"/>
        <v>4</v>
      </c>
      <c r="Y44" s="150">
        <f t="shared" si="17"/>
        <v>173</v>
      </c>
      <c r="Z44" s="160">
        <f t="shared" si="18"/>
        <v>179</v>
      </c>
    </row>
    <row r="45" spans="1:26" s="133" customFormat="1" ht="20.25" customHeight="1" thickTop="1">
      <c r="A45" s="106">
        <v>11</v>
      </c>
      <c r="B45" s="48">
        <v>14</v>
      </c>
      <c r="C45" s="1202" t="s">
        <v>125</v>
      </c>
      <c r="D45" s="135" t="s">
        <v>80</v>
      </c>
      <c r="E45" s="163">
        <v>144</v>
      </c>
      <c r="F45" s="440">
        <v>174</v>
      </c>
      <c r="G45" s="440">
        <v>173</v>
      </c>
      <c r="H45" s="440">
        <v>164</v>
      </c>
      <c r="I45" s="140">
        <f t="shared" si="6"/>
        <v>56</v>
      </c>
      <c r="J45" s="141">
        <f t="shared" si="7"/>
        <v>711</v>
      </c>
      <c r="K45" s="142">
        <f t="shared" si="8"/>
        <v>2</v>
      </c>
      <c r="L45" s="143">
        <f t="shared" si="9"/>
        <v>144</v>
      </c>
      <c r="M45" s="144">
        <f t="shared" si="10"/>
        <v>174</v>
      </c>
      <c r="N45" s="324"/>
      <c r="O45" s="163">
        <v>144</v>
      </c>
      <c r="P45" s="147"/>
      <c r="Q45" s="148"/>
      <c r="R45" s="66">
        <f t="shared" si="11"/>
        <v>14</v>
      </c>
      <c r="S45" s="149" t="s">
        <v>67</v>
      </c>
      <c r="T45" s="295">
        <f t="shared" si="12"/>
        <v>1</v>
      </c>
      <c r="U45" s="295">
        <f t="shared" si="13"/>
        <v>1</v>
      </c>
      <c r="V45" s="295">
        <f t="shared" si="14"/>
        <v>1</v>
      </c>
      <c r="W45" s="295">
        <f t="shared" si="15"/>
        <v>1</v>
      </c>
      <c r="X45" s="133">
        <f t="shared" si="16"/>
        <v>4</v>
      </c>
      <c r="Y45" s="150">
        <f t="shared" si="17"/>
        <v>163.75</v>
      </c>
      <c r="Z45" s="150">
        <f t="shared" si="18"/>
        <v>177.75</v>
      </c>
    </row>
    <row r="46" spans="1:26" s="133" customFormat="1" ht="20.25" customHeight="1">
      <c r="A46" s="109">
        <v>12</v>
      </c>
      <c r="B46" s="279">
        <v>24</v>
      </c>
      <c r="C46" s="436" t="s">
        <v>117</v>
      </c>
      <c r="D46" s="326" t="s">
        <v>55</v>
      </c>
      <c r="E46" s="454">
        <v>155</v>
      </c>
      <c r="F46" s="455">
        <v>145</v>
      </c>
      <c r="G46" s="455">
        <v>176</v>
      </c>
      <c r="H46" s="455">
        <v>137</v>
      </c>
      <c r="I46" s="323">
        <f t="shared" si="6"/>
        <v>96</v>
      </c>
      <c r="J46" s="497">
        <f t="shared" si="7"/>
        <v>709</v>
      </c>
      <c r="K46" s="159">
        <f t="shared" si="8"/>
        <v>0</v>
      </c>
      <c r="L46" s="350">
        <f t="shared" si="9"/>
        <v>137</v>
      </c>
      <c r="M46" s="354">
        <f t="shared" si="10"/>
        <v>176</v>
      </c>
      <c r="N46" s="351"/>
      <c r="O46" s="417">
        <v>125</v>
      </c>
      <c r="P46" s="292"/>
      <c r="Q46" s="293"/>
      <c r="R46" s="39">
        <f t="shared" si="11"/>
        <v>24</v>
      </c>
      <c r="S46" s="294" t="s">
        <v>43</v>
      </c>
      <c r="T46" s="295">
        <f t="shared" si="12"/>
        <v>1</v>
      </c>
      <c r="U46" s="295">
        <f t="shared" si="13"/>
        <v>1</v>
      </c>
      <c r="V46" s="295">
        <f t="shared" si="14"/>
        <v>1</v>
      </c>
      <c r="W46" s="295">
        <f t="shared" si="15"/>
        <v>1</v>
      </c>
      <c r="X46" s="133">
        <f t="shared" si="16"/>
        <v>4</v>
      </c>
      <c r="Y46" s="160">
        <f t="shared" si="17"/>
        <v>153.25</v>
      </c>
      <c r="Z46" s="160">
        <f t="shared" si="18"/>
        <v>177.25</v>
      </c>
    </row>
    <row r="47" spans="1:26" s="133" customFormat="1" ht="20.25" customHeight="1" thickBot="1">
      <c r="A47" s="109">
        <v>13</v>
      </c>
      <c r="B47" s="48">
        <v>10</v>
      </c>
      <c r="C47" s="438" t="s">
        <v>81</v>
      </c>
      <c r="D47" s="135" t="s">
        <v>38</v>
      </c>
      <c r="E47" s="201">
        <v>168</v>
      </c>
      <c r="F47" s="450">
        <v>143</v>
      </c>
      <c r="G47" s="460">
        <v>171</v>
      </c>
      <c r="H47" s="450">
        <v>182</v>
      </c>
      <c r="I47" s="140">
        <f t="shared" si="6"/>
        <v>40</v>
      </c>
      <c r="J47" s="141">
        <f t="shared" si="7"/>
        <v>704</v>
      </c>
      <c r="K47" s="500">
        <f t="shared" si="8"/>
        <v>-5</v>
      </c>
      <c r="L47" s="143">
        <f t="shared" si="9"/>
        <v>143</v>
      </c>
      <c r="M47" s="144">
        <f t="shared" si="10"/>
        <v>182</v>
      </c>
      <c r="N47" s="145"/>
      <c r="O47" s="148"/>
      <c r="P47" s="201">
        <v>168</v>
      </c>
      <c r="Q47" s="146"/>
      <c r="R47" s="66">
        <f t="shared" si="11"/>
        <v>178</v>
      </c>
      <c r="S47" s="149" t="s">
        <v>36</v>
      </c>
      <c r="T47" s="295">
        <f t="shared" si="12"/>
        <v>1</v>
      </c>
      <c r="U47" s="295">
        <f t="shared" si="13"/>
        <v>1</v>
      </c>
      <c r="V47" s="295">
        <f t="shared" si="14"/>
        <v>1</v>
      </c>
      <c r="W47" s="295">
        <f t="shared" si="15"/>
        <v>1</v>
      </c>
      <c r="X47" s="133">
        <f t="shared" si="16"/>
        <v>4</v>
      </c>
      <c r="Y47" s="150">
        <f t="shared" si="17"/>
        <v>166</v>
      </c>
      <c r="Z47" s="150">
        <f t="shared" si="18"/>
        <v>176</v>
      </c>
    </row>
    <row r="48" spans="1:26" s="133" customFormat="1" ht="20.25" customHeight="1" thickBot="1" thickTop="1">
      <c r="A48" s="202">
        <v>14</v>
      </c>
      <c r="B48" s="246">
        <v>3</v>
      </c>
      <c r="C48" s="436" t="s">
        <v>116</v>
      </c>
      <c r="D48" s="326" t="s">
        <v>73</v>
      </c>
      <c r="E48" s="417">
        <v>139</v>
      </c>
      <c r="F48" s="455">
        <v>156</v>
      </c>
      <c r="G48" s="1200">
        <v>201</v>
      </c>
      <c r="H48" s="467">
        <v>187</v>
      </c>
      <c r="I48" s="323">
        <f t="shared" si="6"/>
        <v>12</v>
      </c>
      <c r="J48" s="141">
        <f t="shared" si="7"/>
        <v>695</v>
      </c>
      <c r="K48" s="192">
        <f t="shared" si="8"/>
        <v>-14</v>
      </c>
      <c r="L48" s="143">
        <f t="shared" si="9"/>
        <v>139</v>
      </c>
      <c r="M48" s="144">
        <f t="shared" si="10"/>
        <v>201</v>
      </c>
      <c r="N48" s="345"/>
      <c r="O48" s="417">
        <v>139</v>
      </c>
      <c r="P48" s="292"/>
      <c r="Q48" s="293"/>
      <c r="R48" s="66">
        <f t="shared" si="11"/>
        <v>3</v>
      </c>
      <c r="S48" s="294" t="s">
        <v>50</v>
      </c>
      <c r="T48" s="295">
        <f t="shared" si="12"/>
        <v>1</v>
      </c>
      <c r="U48" s="295">
        <f t="shared" si="13"/>
        <v>1</v>
      </c>
      <c r="V48" s="295">
        <f t="shared" si="14"/>
        <v>1</v>
      </c>
      <c r="W48" s="295">
        <f t="shared" si="15"/>
        <v>1</v>
      </c>
      <c r="X48" s="133">
        <f t="shared" si="16"/>
        <v>4</v>
      </c>
      <c r="Y48" s="150">
        <f t="shared" si="17"/>
        <v>170.75</v>
      </c>
      <c r="Z48" s="160">
        <f t="shared" si="18"/>
        <v>173.75</v>
      </c>
    </row>
    <row r="49" spans="1:26" s="133" customFormat="1" ht="20.25" customHeight="1" thickTop="1">
      <c r="A49" s="109">
        <v>15</v>
      </c>
      <c r="B49" s="48">
        <v>26</v>
      </c>
      <c r="C49" s="501" t="s">
        <v>15</v>
      </c>
      <c r="D49" s="326" t="s">
        <v>37</v>
      </c>
      <c r="E49" s="456">
        <v>152</v>
      </c>
      <c r="F49" s="440">
        <v>166</v>
      </c>
      <c r="G49" s="440">
        <v>155</v>
      </c>
      <c r="H49" s="163">
        <v>117</v>
      </c>
      <c r="I49" s="323">
        <f t="shared" si="6"/>
        <v>104</v>
      </c>
      <c r="J49" s="141">
        <f t="shared" si="7"/>
        <v>694</v>
      </c>
      <c r="K49" s="159">
        <f t="shared" si="8"/>
        <v>-15</v>
      </c>
      <c r="L49" s="143">
        <f t="shared" si="9"/>
        <v>117</v>
      </c>
      <c r="M49" s="144">
        <f t="shared" si="10"/>
        <v>166</v>
      </c>
      <c r="N49" s="324"/>
      <c r="O49" s="163">
        <v>117</v>
      </c>
      <c r="P49" s="147"/>
      <c r="Q49" s="148"/>
      <c r="R49" s="66">
        <f t="shared" si="11"/>
        <v>26</v>
      </c>
      <c r="S49" s="149" t="s">
        <v>111</v>
      </c>
      <c r="T49" s="295">
        <f t="shared" si="12"/>
        <v>1</v>
      </c>
      <c r="U49" s="295">
        <f t="shared" si="13"/>
        <v>1</v>
      </c>
      <c r="V49" s="295">
        <f t="shared" si="14"/>
        <v>1</v>
      </c>
      <c r="W49" s="295">
        <f t="shared" si="15"/>
        <v>1</v>
      </c>
      <c r="X49" s="133">
        <f t="shared" si="16"/>
        <v>4</v>
      </c>
      <c r="Y49" s="150">
        <f t="shared" si="17"/>
        <v>147.5</v>
      </c>
      <c r="Z49" s="160">
        <f t="shared" si="18"/>
        <v>173.5</v>
      </c>
    </row>
    <row r="50" spans="1:26" s="133" customFormat="1" ht="20.25" customHeight="1">
      <c r="A50" s="205">
        <v>16</v>
      </c>
      <c r="B50" s="48">
        <v>10</v>
      </c>
      <c r="C50" s="495" t="s">
        <v>150</v>
      </c>
      <c r="D50" s="326" t="s">
        <v>53</v>
      </c>
      <c r="E50" s="456">
        <v>177</v>
      </c>
      <c r="F50" s="455">
        <v>163</v>
      </c>
      <c r="G50" s="455">
        <v>143</v>
      </c>
      <c r="H50" s="455">
        <v>156</v>
      </c>
      <c r="I50" s="323">
        <f t="shared" si="6"/>
        <v>40</v>
      </c>
      <c r="J50" s="141">
        <f t="shared" si="7"/>
        <v>679</v>
      </c>
      <c r="K50" s="159">
        <f t="shared" si="8"/>
        <v>-30</v>
      </c>
      <c r="L50" s="350">
        <f t="shared" si="9"/>
        <v>143</v>
      </c>
      <c r="M50" s="144">
        <f t="shared" si="10"/>
        <v>177</v>
      </c>
      <c r="N50" s="351"/>
      <c r="O50" s="308"/>
      <c r="P50" s="292"/>
      <c r="Q50" s="459">
        <v>176</v>
      </c>
      <c r="R50" s="498">
        <f t="shared" si="11"/>
        <v>186</v>
      </c>
      <c r="S50" s="294" t="s">
        <v>38</v>
      </c>
      <c r="T50" s="295">
        <f t="shared" si="12"/>
        <v>1</v>
      </c>
      <c r="U50" s="295">
        <f t="shared" si="13"/>
        <v>1</v>
      </c>
      <c r="V50" s="295">
        <f t="shared" si="14"/>
        <v>1</v>
      </c>
      <c r="W50" s="295">
        <f t="shared" si="15"/>
        <v>1</v>
      </c>
      <c r="X50" s="133">
        <f t="shared" si="16"/>
        <v>4</v>
      </c>
      <c r="Y50" s="160">
        <f t="shared" si="17"/>
        <v>159.75</v>
      </c>
      <c r="Z50" s="160">
        <f t="shared" si="18"/>
        <v>169.75</v>
      </c>
    </row>
    <row r="51" spans="1:26" s="133" customFormat="1" ht="20.25" customHeight="1">
      <c r="A51" s="205">
        <v>17</v>
      </c>
      <c r="B51" s="48">
        <v>20</v>
      </c>
      <c r="C51" s="501" t="s">
        <v>151</v>
      </c>
      <c r="D51" s="326" t="s">
        <v>46</v>
      </c>
      <c r="E51" s="465">
        <v>164</v>
      </c>
      <c r="F51" s="456">
        <v>136</v>
      </c>
      <c r="G51" s="456">
        <v>148</v>
      </c>
      <c r="H51" s="456">
        <v>147</v>
      </c>
      <c r="I51" s="323">
        <f t="shared" si="6"/>
        <v>80</v>
      </c>
      <c r="J51" s="141">
        <f t="shared" si="7"/>
        <v>675</v>
      </c>
      <c r="K51" s="159">
        <f t="shared" si="8"/>
        <v>-34</v>
      </c>
      <c r="L51" s="350">
        <f t="shared" si="9"/>
        <v>136</v>
      </c>
      <c r="M51" s="354">
        <f t="shared" si="10"/>
        <v>164</v>
      </c>
      <c r="N51" s="351"/>
      <c r="O51" s="293"/>
      <c r="P51" s="502">
        <v>126</v>
      </c>
      <c r="Q51" s="308"/>
      <c r="R51" s="39">
        <f t="shared" si="11"/>
        <v>146</v>
      </c>
      <c r="S51" s="294" t="s">
        <v>68</v>
      </c>
      <c r="T51" s="295">
        <f t="shared" si="12"/>
        <v>1</v>
      </c>
      <c r="U51" s="295">
        <f t="shared" si="13"/>
        <v>1</v>
      </c>
      <c r="V51" s="295">
        <f t="shared" si="14"/>
        <v>1</v>
      </c>
      <c r="W51" s="295">
        <f t="shared" si="15"/>
        <v>1</v>
      </c>
      <c r="X51" s="133">
        <f t="shared" si="16"/>
        <v>4</v>
      </c>
      <c r="Y51" s="160">
        <f t="shared" si="17"/>
        <v>148.75</v>
      </c>
      <c r="Z51" s="160">
        <f t="shared" si="18"/>
        <v>168.75</v>
      </c>
    </row>
    <row r="52" spans="1:26" s="206" customFormat="1" ht="20.25" customHeight="1">
      <c r="A52" s="205">
        <v>18</v>
      </c>
      <c r="B52" s="48">
        <v>3</v>
      </c>
      <c r="C52" s="251" t="s">
        <v>130</v>
      </c>
      <c r="D52" s="135" t="s">
        <v>50</v>
      </c>
      <c r="E52" s="450">
        <v>165</v>
      </c>
      <c r="F52" s="450">
        <v>187</v>
      </c>
      <c r="G52" s="450">
        <v>154</v>
      </c>
      <c r="H52" s="440">
        <v>155</v>
      </c>
      <c r="I52" s="140">
        <f t="shared" si="6"/>
        <v>12</v>
      </c>
      <c r="J52" s="141">
        <f t="shared" si="7"/>
        <v>673</v>
      </c>
      <c r="K52" s="159">
        <f t="shared" si="8"/>
        <v>-36</v>
      </c>
      <c r="L52" s="143">
        <f t="shared" si="9"/>
        <v>154</v>
      </c>
      <c r="M52" s="144">
        <f t="shared" si="10"/>
        <v>187</v>
      </c>
      <c r="N52" s="324"/>
      <c r="O52" s="148"/>
      <c r="P52" s="146"/>
      <c r="Q52" s="452">
        <v>151</v>
      </c>
      <c r="R52" s="66">
        <f t="shared" si="11"/>
        <v>154</v>
      </c>
      <c r="S52" s="149" t="s">
        <v>40</v>
      </c>
      <c r="T52" s="295">
        <f t="shared" si="12"/>
        <v>1</v>
      </c>
      <c r="U52" s="295">
        <f t="shared" si="13"/>
        <v>1</v>
      </c>
      <c r="V52" s="295">
        <f t="shared" si="14"/>
        <v>1</v>
      </c>
      <c r="W52" s="295">
        <f t="shared" si="15"/>
        <v>1</v>
      </c>
      <c r="X52" s="133">
        <f t="shared" si="16"/>
        <v>4</v>
      </c>
      <c r="Y52" s="150">
        <f t="shared" si="17"/>
        <v>165.25</v>
      </c>
      <c r="Z52" s="150">
        <f t="shared" si="18"/>
        <v>168.25</v>
      </c>
    </row>
    <row r="53" spans="1:26" s="206" customFormat="1" ht="20.25" customHeight="1">
      <c r="A53" s="205">
        <v>19</v>
      </c>
      <c r="B53" s="246">
        <v>13</v>
      </c>
      <c r="C53" s="248" t="s">
        <v>136</v>
      </c>
      <c r="D53" s="135" t="s">
        <v>111</v>
      </c>
      <c r="E53" s="450">
        <v>142</v>
      </c>
      <c r="F53" s="440">
        <v>145</v>
      </c>
      <c r="G53" s="440">
        <v>187</v>
      </c>
      <c r="H53" s="440">
        <v>137</v>
      </c>
      <c r="I53" s="140">
        <f t="shared" si="6"/>
        <v>52</v>
      </c>
      <c r="J53" s="141">
        <f t="shared" si="7"/>
        <v>663</v>
      </c>
      <c r="K53" s="159">
        <f t="shared" si="8"/>
        <v>-46</v>
      </c>
      <c r="L53" s="143">
        <f t="shared" si="9"/>
        <v>137</v>
      </c>
      <c r="M53" s="144">
        <f t="shared" si="10"/>
        <v>187</v>
      </c>
      <c r="N53" s="324"/>
      <c r="O53" s="146"/>
      <c r="P53" s="147"/>
      <c r="Q53" s="148"/>
      <c r="R53" s="66">
        <f t="shared" si="11"/>
        <v>13</v>
      </c>
      <c r="S53" s="149"/>
      <c r="T53" s="295">
        <f t="shared" si="12"/>
        <v>1</v>
      </c>
      <c r="U53" s="295">
        <f t="shared" si="13"/>
        <v>1</v>
      </c>
      <c r="V53" s="295">
        <f t="shared" si="14"/>
        <v>1</v>
      </c>
      <c r="W53" s="295">
        <f t="shared" si="15"/>
        <v>1</v>
      </c>
      <c r="X53" s="133">
        <f t="shared" si="16"/>
        <v>4</v>
      </c>
      <c r="Y53" s="150">
        <f t="shared" si="17"/>
        <v>152.75</v>
      </c>
      <c r="Z53" s="150">
        <f t="shared" si="18"/>
        <v>165.75</v>
      </c>
    </row>
    <row r="54" spans="1:26" s="206" customFormat="1" ht="20.25" customHeight="1">
      <c r="A54" s="205">
        <v>20</v>
      </c>
      <c r="B54" s="246">
        <v>22</v>
      </c>
      <c r="C54" s="437" t="s">
        <v>134</v>
      </c>
      <c r="D54" s="135" t="s">
        <v>87</v>
      </c>
      <c r="E54" s="450">
        <v>155</v>
      </c>
      <c r="F54" s="440">
        <v>133</v>
      </c>
      <c r="G54" s="440">
        <v>148</v>
      </c>
      <c r="H54" s="440">
        <v>135</v>
      </c>
      <c r="I54" s="140">
        <f t="shared" si="6"/>
        <v>88</v>
      </c>
      <c r="J54" s="141">
        <f t="shared" si="7"/>
        <v>659</v>
      </c>
      <c r="K54" s="159">
        <f t="shared" si="8"/>
        <v>-50</v>
      </c>
      <c r="L54" s="143">
        <f t="shared" si="9"/>
        <v>133</v>
      </c>
      <c r="M54" s="144">
        <f t="shared" si="10"/>
        <v>155</v>
      </c>
      <c r="N54" s="324"/>
      <c r="O54" s="146"/>
      <c r="P54" s="147"/>
      <c r="Q54" s="148"/>
      <c r="R54" s="66">
        <f t="shared" si="11"/>
        <v>22</v>
      </c>
      <c r="S54" s="149"/>
      <c r="T54" s="295">
        <f t="shared" si="12"/>
        <v>1</v>
      </c>
      <c r="U54" s="295">
        <f t="shared" si="13"/>
        <v>1</v>
      </c>
      <c r="V54" s="295">
        <f t="shared" si="14"/>
        <v>1</v>
      </c>
      <c r="W54" s="295">
        <f t="shared" si="15"/>
        <v>1</v>
      </c>
      <c r="X54" s="133">
        <f t="shared" si="16"/>
        <v>4</v>
      </c>
      <c r="Y54" s="150">
        <f t="shared" si="17"/>
        <v>142.75</v>
      </c>
      <c r="Z54" s="150">
        <f t="shared" si="18"/>
        <v>164.75</v>
      </c>
    </row>
    <row r="55" spans="1:26" s="206" customFormat="1" ht="20.25" customHeight="1">
      <c r="A55" s="205">
        <v>21</v>
      </c>
      <c r="B55" s="48">
        <v>12</v>
      </c>
      <c r="C55" s="499" t="s">
        <v>79</v>
      </c>
      <c r="D55" s="135" t="s">
        <v>83</v>
      </c>
      <c r="E55" s="460">
        <v>183</v>
      </c>
      <c r="F55" s="439">
        <v>108</v>
      </c>
      <c r="G55" s="440">
        <v>146</v>
      </c>
      <c r="H55" s="439">
        <v>170</v>
      </c>
      <c r="I55" s="140">
        <f t="shared" si="6"/>
        <v>48</v>
      </c>
      <c r="J55" s="141">
        <f t="shared" si="7"/>
        <v>655</v>
      </c>
      <c r="K55" s="159">
        <f t="shared" si="8"/>
        <v>-54</v>
      </c>
      <c r="L55" s="143">
        <f t="shared" si="9"/>
        <v>108</v>
      </c>
      <c r="M55" s="144">
        <f t="shared" si="10"/>
        <v>183</v>
      </c>
      <c r="N55" s="324"/>
      <c r="O55" s="146"/>
      <c r="P55" s="147"/>
      <c r="Q55" s="452">
        <v>203</v>
      </c>
      <c r="R55" s="496">
        <f t="shared" si="11"/>
        <v>215</v>
      </c>
      <c r="S55" s="149" t="s">
        <v>53</v>
      </c>
      <c r="T55" s="295">
        <f t="shared" si="12"/>
        <v>1</v>
      </c>
      <c r="U55" s="295">
        <f t="shared" si="13"/>
        <v>1</v>
      </c>
      <c r="V55" s="295">
        <f t="shared" si="14"/>
        <v>1</v>
      </c>
      <c r="W55" s="295">
        <f t="shared" si="15"/>
        <v>1</v>
      </c>
      <c r="X55" s="133">
        <f t="shared" si="16"/>
        <v>4</v>
      </c>
      <c r="Y55" s="150">
        <f t="shared" si="17"/>
        <v>151.75</v>
      </c>
      <c r="Z55" s="150">
        <f t="shared" si="18"/>
        <v>163.75</v>
      </c>
    </row>
    <row r="56" spans="1:26" s="206" customFormat="1" ht="20.25" customHeight="1">
      <c r="A56" s="205">
        <v>22</v>
      </c>
      <c r="B56" s="48">
        <v>11</v>
      </c>
      <c r="C56" s="438" t="s">
        <v>342</v>
      </c>
      <c r="D56" s="135" t="s">
        <v>115</v>
      </c>
      <c r="E56" s="450">
        <v>151</v>
      </c>
      <c r="F56" s="450">
        <v>164</v>
      </c>
      <c r="G56" s="440">
        <v>142</v>
      </c>
      <c r="H56" s="464">
        <v>143</v>
      </c>
      <c r="I56" s="140">
        <f t="shared" si="6"/>
        <v>44</v>
      </c>
      <c r="J56" s="141">
        <f t="shared" si="7"/>
        <v>644</v>
      </c>
      <c r="K56" s="159">
        <f t="shared" si="8"/>
        <v>-65</v>
      </c>
      <c r="L56" s="143">
        <f t="shared" si="9"/>
        <v>142</v>
      </c>
      <c r="M56" s="144">
        <f t="shared" si="10"/>
        <v>164</v>
      </c>
      <c r="N56" s="324"/>
      <c r="O56" s="148"/>
      <c r="P56" s="146"/>
      <c r="Q56" s="452">
        <v>116</v>
      </c>
      <c r="R56" s="66">
        <f t="shared" si="11"/>
        <v>127</v>
      </c>
      <c r="S56" s="149" t="s">
        <v>34</v>
      </c>
      <c r="T56" s="295">
        <f t="shared" si="12"/>
        <v>1</v>
      </c>
      <c r="U56" s="295">
        <f t="shared" si="13"/>
        <v>1</v>
      </c>
      <c r="V56" s="295">
        <f t="shared" si="14"/>
        <v>1</v>
      </c>
      <c r="W56" s="295">
        <f t="shared" si="15"/>
        <v>1</v>
      </c>
      <c r="X56" s="133">
        <f t="shared" si="16"/>
        <v>4</v>
      </c>
      <c r="Y56" s="150">
        <f t="shared" si="17"/>
        <v>150</v>
      </c>
      <c r="Z56" s="150">
        <f t="shared" si="18"/>
        <v>161</v>
      </c>
    </row>
    <row r="57" spans="1:26" s="206" customFormat="1" ht="20.25" customHeight="1">
      <c r="A57" s="205">
        <v>23</v>
      </c>
      <c r="B57" s="48">
        <v>20</v>
      </c>
      <c r="C57" s="438" t="s">
        <v>152</v>
      </c>
      <c r="D57" s="135" t="s">
        <v>52</v>
      </c>
      <c r="E57" s="440">
        <v>169</v>
      </c>
      <c r="F57" s="440">
        <v>136</v>
      </c>
      <c r="G57" s="440">
        <v>129</v>
      </c>
      <c r="H57" s="440">
        <v>127</v>
      </c>
      <c r="I57" s="140">
        <f t="shared" si="6"/>
        <v>80</v>
      </c>
      <c r="J57" s="141">
        <f t="shared" si="7"/>
        <v>641</v>
      </c>
      <c r="K57" s="159">
        <f t="shared" si="8"/>
        <v>-68</v>
      </c>
      <c r="L57" s="143">
        <f t="shared" si="9"/>
        <v>127</v>
      </c>
      <c r="M57" s="144">
        <f t="shared" si="10"/>
        <v>169</v>
      </c>
      <c r="N57" s="324"/>
      <c r="O57" s="146"/>
      <c r="P57" s="147"/>
      <c r="Q57" s="148"/>
      <c r="R57" s="66">
        <f t="shared" si="11"/>
        <v>20</v>
      </c>
      <c r="S57" s="149"/>
      <c r="T57" s="295">
        <f t="shared" si="12"/>
        <v>1</v>
      </c>
      <c r="U57" s="295">
        <f t="shared" si="13"/>
        <v>1</v>
      </c>
      <c r="V57" s="295">
        <f t="shared" si="14"/>
        <v>1</v>
      </c>
      <c r="W57" s="295">
        <f t="shared" si="15"/>
        <v>1</v>
      </c>
      <c r="X57" s="133">
        <f t="shared" si="16"/>
        <v>4</v>
      </c>
      <c r="Y57" s="150">
        <f t="shared" si="17"/>
        <v>140.25</v>
      </c>
      <c r="Z57" s="150">
        <f t="shared" si="18"/>
        <v>160.25</v>
      </c>
    </row>
    <row r="58" spans="1:26" ht="18">
      <c r="A58" s="205">
        <v>24</v>
      </c>
      <c r="B58" s="246">
        <v>5</v>
      </c>
      <c r="C58" s="504" t="s">
        <v>70</v>
      </c>
      <c r="D58" s="135" t="s">
        <v>71</v>
      </c>
      <c r="E58" s="450">
        <v>167</v>
      </c>
      <c r="F58" s="440">
        <v>175</v>
      </c>
      <c r="G58" s="439">
        <v>148</v>
      </c>
      <c r="H58" s="440">
        <v>123</v>
      </c>
      <c r="I58" s="140">
        <f t="shared" si="6"/>
        <v>20</v>
      </c>
      <c r="J58" s="141">
        <f t="shared" si="7"/>
        <v>633</v>
      </c>
      <c r="K58" s="159">
        <f t="shared" si="8"/>
        <v>-76</v>
      </c>
      <c r="L58" s="143">
        <f t="shared" si="9"/>
        <v>123</v>
      </c>
      <c r="M58" s="144">
        <f t="shared" si="10"/>
        <v>175</v>
      </c>
      <c r="N58" s="324"/>
      <c r="O58" s="146"/>
      <c r="P58" s="147"/>
      <c r="Q58" s="452">
        <v>176</v>
      </c>
      <c r="R58" s="496">
        <f t="shared" si="11"/>
        <v>181</v>
      </c>
      <c r="S58" s="149" t="s">
        <v>44</v>
      </c>
      <c r="T58" s="295">
        <f t="shared" si="12"/>
        <v>1</v>
      </c>
      <c r="U58" s="295">
        <f t="shared" si="13"/>
        <v>1</v>
      </c>
      <c r="V58" s="295">
        <f t="shared" si="14"/>
        <v>1</v>
      </c>
      <c r="W58" s="295">
        <f t="shared" si="15"/>
        <v>1</v>
      </c>
      <c r="X58" s="133">
        <f t="shared" si="16"/>
        <v>4</v>
      </c>
      <c r="Y58" s="150">
        <f t="shared" si="17"/>
        <v>153.25</v>
      </c>
      <c r="Z58" s="150">
        <f t="shared" si="18"/>
        <v>158.25</v>
      </c>
    </row>
    <row r="59" spans="1:26" ht="18">
      <c r="A59" s="205">
        <v>25</v>
      </c>
      <c r="B59" s="48">
        <v>12</v>
      </c>
      <c r="C59" s="423" t="s">
        <v>139</v>
      </c>
      <c r="D59" s="135" t="s">
        <v>43</v>
      </c>
      <c r="E59" s="450">
        <v>143</v>
      </c>
      <c r="F59" s="440">
        <v>113</v>
      </c>
      <c r="G59" s="440">
        <v>141</v>
      </c>
      <c r="H59" s="440">
        <v>188</v>
      </c>
      <c r="I59" s="140">
        <f t="shared" si="6"/>
        <v>48</v>
      </c>
      <c r="J59" s="141">
        <f t="shared" si="7"/>
        <v>633</v>
      </c>
      <c r="K59" s="159">
        <f t="shared" si="8"/>
        <v>-76</v>
      </c>
      <c r="L59" s="143">
        <f t="shared" si="9"/>
        <v>113</v>
      </c>
      <c r="M59" s="144">
        <f t="shared" si="10"/>
        <v>188</v>
      </c>
      <c r="N59" s="324"/>
      <c r="O59" s="146"/>
      <c r="P59" s="147"/>
      <c r="Q59" s="148"/>
      <c r="R59" s="66">
        <f t="shared" si="11"/>
        <v>12</v>
      </c>
      <c r="S59" s="149"/>
      <c r="T59" s="295">
        <f t="shared" si="12"/>
        <v>1</v>
      </c>
      <c r="U59" s="295">
        <f t="shared" si="13"/>
        <v>1</v>
      </c>
      <c r="V59" s="295">
        <f t="shared" si="14"/>
        <v>1</v>
      </c>
      <c r="W59" s="295">
        <f t="shared" si="15"/>
        <v>1</v>
      </c>
      <c r="X59" s="133">
        <f t="shared" si="16"/>
        <v>4</v>
      </c>
      <c r="Y59" s="150">
        <f t="shared" si="17"/>
        <v>146.25</v>
      </c>
      <c r="Z59" s="150">
        <f t="shared" si="18"/>
        <v>158.25</v>
      </c>
    </row>
    <row r="60" spans="1:26" s="206" customFormat="1" ht="20.25" customHeight="1">
      <c r="A60" s="205">
        <v>26</v>
      </c>
      <c r="B60" s="48">
        <v>15</v>
      </c>
      <c r="C60" s="438" t="s">
        <v>144</v>
      </c>
      <c r="D60" s="135" t="s">
        <v>44</v>
      </c>
      <c r="E60" s="440">
        <v>113</v>
      </c>
      <c r="F60" s="440">
        <v>140</v>
      </c>
      <c r="G60" s="464">
        <v>171</v>
      </c>
      <c r="H60" s="440">
        <v>136</v>
      </c>
      <c r="I60" s="140">
        <f t="shared" si="6"/>
        <v>60</v>
      </c>
      <c r="J60" s="141">
        <f t="shared" si="7"/>
        <v>620</v>
      </c>
      <c r="K60" s="159">
        <f t="shared" si="8"/>
        <v>-89</v>
      </c>
      <c r="L60" s="143">
        <f t="shared" si="9"/>
        <v>113</v>
      </c>
      <c r="M60" s="144">
        <f t="shared" si="10"/>
        <v>171</v>
      </c>
      <c r="N60" s="324"/>
      <c r="O60" s="148"/>
      <c r="P60" s="147"/>
      <c r="Q60" s="503">
        <v>142</v>
      </c>
      <c r="R60" s="66">
        <f t="shared" si="11"/>
        <v>157</v>
      </c>
      <c r="S60" s="149" t="s">
        <v>75</v>
      </c>
      <c r="T60" s="295">
        <f t="shared" si="12"/>
        <v>1</v>
      </c>
      <c r="U60" s="295">
        <f t="shared" si="13"/>
        <v>1</v>
      </c>
      <c r="V60" s="295">
        <f t="shared" si="14"/>
        <v>1</v>
      </c>
      <c r="W60" s="295">
        <f t="shared" si="15"/>
        <v>1</v>
      </c>
      <c r="X60" s="133">
        <f t="shared" si="16"/>
        <v>4</v>
      </c>
      <c r="Y60" s="150">
        <f t="shared" si="17"/>
        <v>140</v>
      </c>
      <c r="Z60" s="150">
        <f t="shared" si="18"/>
        <v>155</v>
      </c>
    </row>
    <row r="61" spans="1:26" s="206" customFormat="1" ht="20.25" customHeight="1">
      <c r="A61" s="205">
        <v>27</v>
      </c>
      <c r="B61" s="246">
        <v>15</v>
      </c>
      <c r="C61" s="437" t="s">
        <v>138</v>
      </c>
      <c r="D61" s="135" t="s">
        <v>69</v>
      </c>
      <c r="E61" s="450">
        <v>115</v>
      </c>
      <c r="F61" s="440">
        <v>150</v>
      </c>
      <c r="G61" s="440">
        <v>151</v>
      </c>
      <c r="H61" s="440">
        <v>105</v>
      </c>
      <c r="I61" s="140">
        <f t="shared" si="6"/>
        <v>60</v>
      </c>
      <c r="J61" s="141">
        <f t="shared" si="7"/>
        <v>581</v>
      </c>
      <c r="K61" s="159">
        <f t="shared" si="8"/>
        <v>-128</v>
      </c>
      <c r="L61" s="143">
        <f t="shared" si="9"/>
        <v>105</v>
      </c>
      <c r="M61" s="144">
        <f t="shared" si="10"/>
        <v>151</v>
      </c>
      <c r="N61" s="324"/>
      <c r="O61" s="146"/>
      <c r="P61" s="147"/>
      <c r="Q61" s="148"/>
      <c r="R61" s="66">
        <f t="shared" si="11"/>
        <v>15</v>
      </c>
      <c r="S61" s="149"/>
      <c r="T61" s="295">
        <f t="shared" si="12"/>
        <v>1</v>
      </c>
      <c r="U61" s="295">
        <f t="shared" si="13"/>
        <v>1</v>
      </c>
      <c r="V61" s="295">
        <f t="shared" si="14"/>
        <v>1</v>
      </c>
      <c r="W61" s="295">
        <f t="shared" si="15"/>
        <v>1</v>
      </c>
      <c r="X61" s="133">
        <f t="shared" si="16"/>
        <v>4</v>
      </c>
      <c r="Y61" s="150">
        <f t="shared" si="17"/>
        <v>130.25</v>
      </c>
      <c r="Z61" s="150">
        <f t="shared" si="18"/>
        <v>145.25</v>
      </c>
    </row>
    <row r="62" spans="1:26" s="206" customFormat="1" ht="18">
      <c r="A62" s="205">
        <v>28</v>
      </c>
      <c r="B62" s="48">
        <v>13</v>
      </c>
      <c r="C62" s="499" t="s">
        <v>28</v>
      </c>
      <c r="D62" s="135" t="s">
        <v>75</v>
      </c>
      <c r="E62" s="440">
        <v>123</v>
      </c>
      <c r="F62" s="440">
        <v>141</v>
      </c>
      <c r="G62" s="440">
        <v>136</v>
      </c>
      <c r="H62" s="440">
        <v>127</v>
      </c>
      <c r="I62" s="140">
        <f t="shared" si="6"/>
        <v>52</v>
      </c>
      <c r="J62" s="141">
        <f t="shared" si="7"/>
        <v>579</v>
      </c>
      <c r="K62" s="159">
        <f t="shared" si="8"/>
        <v>-130</v>
      </c>
      <c r="L62" s="143">
        <f t="shared" si="9"/>
        <v>123</v>
      </c>
      <c r="M62" s="144">
        <f t="shared" si="10"/>
        <v>141</v>
      </c>
      <c r="N62" s="324"/>
      <c r="O62" s="348"/>
      <c r="P62" s="147"/>
      <c r="Q62" s="466">
        <v>202</v>
      </c>
      <c r="R62" s="496">
        <f t="shared" si="11"/>
        <v>215</v>
      </c>
      <c r="S62" s="149" t="s">
        <v>55</v>
      </c>
      <c r="T62" s="295">
        <f t="shared" si="12"/>
        <v>1</v>
      </c>
      <c r="U62" s="295">
        <f t="shared" si="13"/>
        <v>1</v>
      </c>
      <c r="V62" s="295">
        <f t="shared" si="14"/>
        <v>1</v>
      </c>
      <c r="W62" s="295">
        <f t="shared" si="15"/>
        <v>1</v>
      </c>
      <c r="X62" s="133">
        <f t="shared" si="16"/>
        <v>4</v>
      </c>
      <c r="Y62" s="150">
        <f t="shared" si="17"/>
        <v>131.75</v>
      </c>
      <c r="Z62" s="150">
        <f t="shared" si="18"/>
        <v>144.75</v>
      </c>
    </row>
    <row r="63" spans="1:26" s="206" customFormat="1" ht="18">
      <c r="A63" s="205">
        <v>29</v>
      </c>
      <c r="B63" s="48">
        <v>26</v>
      </c>
      <c r="C63" s="423" t="s">
        <v>126</v>
      </c>
      <c r="D63" s="135" t="s">
        <v>113</v>
      </c>
      <c r="E63" s="450">
        <v>116</v>
      </c>
      <c r="F63" s="440">
        <v>91</v>
      </c>
      <c r="G63" s="440">
        <v>123</v>
      </c>
      <c r="H63" s="440">
        <v>144</v>
      </c>
      <c r="I63" s="140">
        <f t="shared" si="6"/>
        <v>104</v>
      </c>
      <c r="J63" s="141">
        <f t="shared" si="7"/>
        <v>578</v>
      </c>
      <c r="K63" s="159">
        <f t="shared" si="8"/>
        <v>-131</v>
      </c>
      <c r="L63" s="143">
        <f t="shared" si="9"/>
        <v>91</v>
      </c>
      <c r="M63" s="144">
        <f t="shared" si="10"/>
        <v>144</v>
      </c>
      <c r="N63" s="324"/>
      <c r="O63" s="146"/>
      <c r="P63" s="147"/>
      <c r="Q63" s="148"/>
      <c r="R63" s="66">
        <f t="shared" si="11"/>
        <v>26</v>
      </c>
      <c r="S63" s="149"/>
      <c r="T63" s="295">
        <f t="shared" si="12"/>
        <v>1</v>
      </c>
      <c r="U63" s="295">
        <f t="shared" si="13"/>
        <v>1</v>
      </c>
      <c r="V63" s="295">
        <f t="shared" si="14"/>
        <v>1</v>
      </c>
      <c r="W63" s="295">
        <f t="shared" si="15"/>
        <v>1</v>
      </c>
      <c r="X63" s="133">
        <f t="shared" si="16"/>
        <v>4</v>
      </c>
      <c r="Y63" s="150">
        <f t="shared" si="17"/>
        <v>118.5</v>
      </c>
      <c r="Z63" s="150">
        <f t="shared" si="18"/>
        <v>144.5</v>
      </c>
    </row>
    <row r="64" spans="1:26" s="206" customFormat="1" ht="18">
      <c r="A64" s="205">
        <v>30</v>
      </c>
      <c r="B64" s="246">
        <v>5</v>
      </c>
      <c r="C64" s="437" t="s">
        <v>74</v>
      </c>
      <c r="D64" s="135" t="s">
        <v>48</v>
      </c>
      <c r="E64" s="492">
        <v>116</v>
      </c>
      <c r="F64" s="440">
        <v>133</v>
      </c>
      <c r="G64" s="440">
        <v>93</v>
      </c>
      <c r="H64" s="440">
        <v>133</v>
      </c>
      <c r="I64" s="140">
        <f t="shared" si="6"/>
        <v>20</v>
      </c>
      <c r="J64" s="141">
        <f t="shared" si="7"/>
        <v>495</v>
      </c>
      <c r="K64" s="159">
        <f t="shared" si="8"/>
        <v>-214</v>
      </c>
      <c r="L64" s="143">
        <f t="shared" si="9"/>
        <v>93</v>
      </c>
      <c r="M64" s="144">
        <f t="shared" si="10"/>
        <v>133</v>
      </c>
      <c r="N64" s="324"/>
      <c r="O64" s="146"/>
      <c r="P64" s="147"/>
      <c r="Q64" s="148"/>
      <c r="R64" s="66">
        <f t="shared" si="11"/>
        <v>5</v>
      </c>
      <c r="S64" s="149"/>
      <c r="T64" s="295">
        <f t="shared" si="12"/>
        <v>1</v>
      </c>
      <c r="U64" s="295">
        <f t="shared" si="13"/>
        <v>1</v>
      </c>
      <c r="V64" s="295">
        <f t="shared" si="14"/>
        <v>1</v>
      </c>
      <c r="W64" s="295">
        <f t="shared" si="15"/>
        <v>1</v>
      </c>
      <c r="X64" s="133">
        <f t="shared" si="16"/>
        <v>4</v>
      </c>
      <c r="Y64" s="150">
        <f t="shared" si="17"/>
        <v>118.75</v>
      </c>
      <c r="Z64" s="150">
        <f t="shared" si="18"/>
        <v>123.75</v>
      </c>
    </row>
    <row r="65" s="206" customFormat="1" ht="15">
      <c r="B65" s="505"/>
    </row>
    <row r="66" s="206" customFormat="1" ht="15">
      <c r="B66" s="505"/>
    </row>
    <row r="68" spans="3:8" ht="15.75" thickBot="1">
      <c r="C68" s="209"/>
      <c r="D68" s="210"/>
      <c r="E68" s="211"/>
      <c r="F68" s="211"/>
      <c r="G68" s="71"/>
      <c r="H68" s="71"/>
    </row>
    <row r="69" spans="3:10" ht="19.5" customHeight="1">
      <c r="C69" s="229" t="s">
        <v>94</v>
      </c>
      <c r="D69" s="230"/>
      <c r="E69" s="230"/>
      <c r="F69" s="230"/>
      <c r="G69" s="231"/>
      <c r="H69" s="356"/>
      <c r="I69" s="357"/>
      <c r="J69" s="357"/>
    </row>
    <row r="70" spans="3:10" ht="15.75">
      <c r="C70" s="232" t="s">
        <v>95</v>
      </c>
      <c r="D70" s="233">
        <f>IF(D69&lt;140,30,IF(D69&gt;=200,0,IF(D69&gt;=140,(200-D69)*0.5)))</f>
        <v>30</v>
      </c>
      <c r="E70" s="233">
        <f>IF(E69&lt;140,30,IF(E69&gt;=200,0,IF(E69&gt;=140,(200-E69)*0.5)))</f>
        <v>30</v>
      </c>
      <c r="F70" s="233">
        <f>IF(F69&lt;140,30,IF(F69&gt;=200,0,IF(F69&gt;=140,(200-F69)*0.5)))</f>
        <v>30</v>
      </c>
      <c r="G70" s="234">
        <f>IF(G69&lt;140,30,IF(G69&gt;=200,0,IF(G69&gt;=140,(200-G69)*0.5)))</f>
        <v>30</v>
      </c>
      <c r="H70" s="120"/>
      <c r="I70" s="357"/>
      <c r="J70" s="357"/>
    </row>
    <row r="71" spans="3:10" ht="16.5" thickBot="1">
      <c r="C71" s="235" t="s">
        <v>96</v>
      </c>
      <c r="D71" s="236">
        <f>D70+D69</f>
        <v>30</v>
      </c>
      <c r="E71" s="236">
        <f>E70+E69</f>
        <v>30</v>
      </c>
      <c r="F71" s="236">
        <f>F70+F69</f>
        <v>30</v>
      </c>
      <c r="G71" s="237">
        <f>G70+G69</f>
        <v>30</v>
      </c>
      <c r="H71" s="356"/>
      <c r="I71" s="215"/>
      <c r="J71" s="358"/>
    </row>
    <row r="72" spans="3:10" ht="15">
      <c r="C72" s="212"/>
      <c r="D72" s="213"/>
      <c r="E72" s="212"/>
      <c r="F72" s="212"/>
      <c r="G72" s="212"/>
      <c r="H72" s="214"/>
      <c r="I72" s="215"/>
      <c r="J72" s="215"/>
    </row>
    <row r="73" spans="3:10" ht="15">
      <c r="C73" s="212"/>
      <c r="D73" s="213"/>
      <c r="E73" s="212"/>
      <c r="F73" s="212"/>
      <c r="G73" s="212"/>
      <c r="H73" s="214"/>
      <c r="I73" s="215"/>
      <c r="J73" s="215"/>
    </row>
  </sheetData>
  <sheetProtection password="CF7A" sheet="1" objects="1" scenarios="1" selectLockedCells="1" selectUnlockedCells="1"/>
  <dataValidations count="1">
    <dataValidation errorStyle="warning" allowBlank="1" showInputMessage="1" showErrorMessage="1" promptTitle="гандикапы" errorTitle="гандикапы" error="неправильный вод" sqref="E72:G72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63" r:id="rId2"/>
  <rowBreaks count="1" manualBreakCount="1">
    <brk id="32" max="255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6"/>
  <dimension ref="A2:Z61"/>
  <sheetViews>
    <sheetView zoomScale="75" zoomScaleNormal="75" zoomScaleSheetLayoutView="75" workbookViewId="0" topLeftCell="A1">
      <selection activeCell="AB29" sqref="AB29"/>
    </sheetView>
  </sheetViews>
  <sheetFormatPr defaultColWidth="9.140625" defaultRowHeight="12.75"/>
  <cols>
    <col min="1" max="1" width="5.7109375" style="1" customWidth="1"/>
    <col min="2" max="2" width="5.28125" style="74" customWidth="1"/>
    <col min="3" max="3" width="39.57421875" style="75" bestFit="1" customWidth="1"/>
    <col min="4" max="4" width="6.00390625" style="10" bestFit="1" customWidth="1"/>
    <col min="5" max="5" width="7.00390625" style="1" customWidth="1"/>
    <col min="6" max="6" width="6.140625" style="1" customWidth="1"/>
    <col min="7" max="7" width="6.421875" style="3" customWidth="1"/>
    <col min="8" max="8" width="7.421875" style="3" bestFit="1" customWidth="1"/>
    <col min="9" max="9" width="7.140625" style="12" bestFit="1" customWidth="1"/>
    <col min="10" max="10" width="10.28125" style="3" customWidth="1"/>
    <col min="11" max="11" width="7.00390625" style="506" customWidth="1"/>
    <col min="12" max="12" width="7.421875" style="2" customWidth="1"/>
    <col min="13" max="13" width="5.8515625" style="2" customWidth="1"/>
    <col min="14" max="14" width="1.7109375" style="3" customWidth="1"/>
    <col min="15" max="17" width="5.421875" style="4" customWidth="1"/>
    <col min="18" max="18" width="6.00390625" style="5" customWidth="1"/>
    <col min="19" max="19" width="5.421875" style="0" customWidth="1"/>
    <col min="20" max="20" width="16.28125" style="0" hidden="1" customWidth="1"/>
    <col min="21" max="22" width="9.28125" style="0" hidden="1" customWidth="1"/>
    <col min="23" max="23" width="9.140625" style="3" hidden="1" customWidth="1"/>
    <col min="24" max="24" width="9.140625" style="0" hidden="1" customWidth="1"/>
  </cols>
  <sheetData>
    <row r="1" ht="82.5" customHeight="1"/>
    <row r="2" spans="1:8" ht="27" customHeight="1">
      <c r="A2" s="7" t="s">
        <v>97</v>
      </c>
      <c r="C2" s="9" t="s">
        <v>98</v>
      </c>
      <c r="E2" s="11"/>
      <c r="F2" s="11"/>
      <c r="G2" s="11"/>
      <c r="H2" s="11"/>
    </row>
    <row r="3" spans="1:26" ht="59.25" customHeight="1" thickBot="1">
      <c r="A3" s="77" t="s">
        <v>2</v>
      </c>
      <c r="B3" s="238" t="s">
        <v>99</v>
      </c>
      <c r="C3" s="239" t="s">
        <v>100</v>
      </c>
      <c r="D3" s="365" t="s">
        <v>5</v>
      </c>
      <c r="E3" s="366" t="s">
        <v>6</v>
      </c>
      <c r="F3" s="366" t="s">
        <v>7</v>
      </c>
      <c r="G3" s="367" t="s">
        <v>166</v>
      </c>
      <c r="H3" s="367" t="s">
        <v>167</v>
      </c>
      <c r="I3" s="19" t="s">
        <v>101</v>
      </c>
      <c r="J3" s="368" t="s">
        <v>102</v>
      </c>
      <c r="K3" s="507" t="s">
        <v>11</v>
      </c>
      <c r="M3" s="12"/>
      <c r="N3" s="2"/>
      <c r="O3" s="2"/>
      <c r="P3" s="2"/>
      <c r="R3" s="3"/>
      <c r="S3" s="3"/>
      <c r="U3" s="6"/>
      <c r="V3" s="2"/>
      <c r="W3"/>
      <c r="Z3" s="3"/>
    </row>
    <row r="4" spans="1:26" ht="18">
      <c r="A4" s="245" t="s">
        <v>12</v>
      </c>
      <c r="B4" s="48">
        <v>12</v>
      </c>
      <c r="C4" s="508" t="s">
        <v>79</v>
      </c>
      <c r="D4" s="64" t="s">
        <v>53</v>
      </c>
      <c r="E4" s="65">
        <v>245</v>
      </c>
      <c r="F4" s="38">
        <v>168</v>
      </c>
      <c r="G4" s="39">
        <f aca="true" t="shared" si="0" ref="G4:G10">E4+B4</f>
        <v>257</v>
      </c>
      <c r="H4" s="202">
        <f aca="true" t="shared" si="1" ref="H4:H10">F4+B4</f>
        <v>180</v>
      </c>
      <c r="I4" s="40">
        <f aca="true" t="shared" si="2" ref="I4:I10">H4+G4</f>
        <v>437</v>
      </c>
      <c r="J4" s="41">
        <f aca="true" t="shared" si="3" ref="J4:J10">I4-$I$4</f>
        <v>0</v>
      </c>
      <c r="K4" s="87">
        <v>50</v>
      </c>
      <c r="M4" s="31"/>
      <c r="N4" s="2"/>
      <c r="O4" s="2"/>
      <c r="P4" s="2"/>
      <c r="R4" s="3"/>
      <c r="S4" s="3"/>
      <c r="U4" s="6"/>
      <c r="V4" s="2"/>
      <c r="W4"/>
      <c r="Z4" s="3"/>
    </row>
    <row r="5" spans="1:26" ht="18">
      <c r="A5" s="245" t="s">
        <v>14</v>
      </c>
      <c r="B5" s="48">
        <v>7</v>
      </c>
      <c r="C5" s="509" t="s">
        <v>26</v>
      </c>
      <c r="D5" s="37" t="s">
        <v>50</v>
      </c>
      <c r="E5" s="38">
        <v>201</v>
      </c>
      <c r="F5" s="38">
        <v>220</v>
      </c>
      <c r="G5" s="39">
        <f t="shared" si="0"/>
        <v>208</v>
      </c>
      <c r="H5" s="202">
        <f t="shared" si="1"/>
        <v>227</v>
      </c>
      <c r="I5" s="40">
        <f t="shared" si="2"/>
        <v>435</v>
      </c>
      <c r="J5" s="41">
        <f t="shared" si="3"/>
        <v>-2</v>
      </c>
      <c r="K5" s="87">
        <v>36</v>
      </c>
      <c r="M5" s="31"/>
      <c r="N5" s="2"/>
      <c r="O5" s="2"/>
      <c r="P5" s="2"/>
      <c r="R5" s="3"/>
      <c r="S5" s="3"/>
      <c r="U5" s="6"/>
      <c r="V5" s="2"/>
      <c r="W5"/>
      <c r="Z5" s="3"/>
    </row>
    <row r="6" spans="1:26" ht="18">
      <c r="A6" s="249" t="s">
        <v>16</v>
      </c>
      <c r="B6" s="48">
        <v>10</v>
      </c>
      <c r="C6" s="510" t="s">
        <v>81</v>
      </c>
      <c r="D6" s="37" t="s">
        <v>46</v>
      </c>
      <c r="E6" s="38">
        <v>196</v>
      </c>
      <c r="F6" s="408">
        <v>192</v>
      </c>
      <c r="G6" s="39">
        <f t="shared" si="0"/>
        <v>206</v>
      </c>
      <c r="H6" s="202">
        <f t="shared" si="1"/>
        <v>202</v>
      </c>
      <c r="I6" s="40">
        <f t="shared" si="2"/>
        <v>408</v>
      </c>
      <c r="J6" s="41">
        <f t="shared" si="3"/>
        <v>-29</v>
      </c>
      <c r="K6" s="87">
        <v>27</v>
      </c>
      <c r="L6" s="45"/>
      <c r="M6" s="45"/>
      <c r="N6" s="2"/>
      <c r="O6" s="2"/>
      <c r="P6" s="2"/>
      <c r="R6" s="3"/>
      <c r="S6" s="3"/>
      <c r="U6" s="6"/>
      <c r="V6" s="2"/>
      <c r="W6"/>
      <c r="Z6" s="3"/>
    </row>
    <row r="7" spans="1:26" ht="18">
      <c r="A7" s="245" t="s">
        <v>18</v>
      </c>
      <c r="B7" s="48">
        <v>4</v>
      </c>
      <c r="C7" s="509" t="s">
        <v>147</v>
      </c>
      <c r="D7" s="46" t="s">
        <v>36</v>
      </c>
      <c r="E7" s="38">
        <v>175</v>
      </c>
      <c r="F7" s="38">
        <v>201</v>
      </c>
      <c r="G7" s="39">
        <f t="shared" si="0"/>
        <v>179</v>
      </c>
      <c r="H7" s="202">
        <f t="shared" si="1"/>
        <v>205</v>
      </c>
      <c r="I7" s="40">
        <f t="shared" si="2"/>
        <v>384</v>
      </c>
      <c r="J7" s="41">
        <f t="shared" si="3"/>
        <v>-53</v>
      </c>
      <c r="K7" s="87" t="s">
        <v>123</v>
      </c>
      <c r="M7" s="31"/>
      <c r="N7" s="2"/>
      <c r="O7" s="2"/>
      <c r="P7" s="2"/>
      <c r="R7" s="3"/>
      <c r="S7" s="3"/>
      <c r="U7" s="6"/>
      <c r="V7" s="2"/>
      <c r="W7"/>
      <c r="Z7" s="3"/>
    </row>
    <row r="8" spans="1:26" ht="18">
      <c r="A8" s="245" t="s">
        <v>21</v>
      </c>
      <c r="B8" s="48">
        <v>14</v>
      </c>
      <c r="C8" s="510" t="s">
        <v>106</v>
      </c>
      <c r="D8" s="37" t="s">
        <v>40</v>
      </c>
      <c r="E8" s="38">
        <v>209</v>
      </c>
      <c r="F8" s="38">
        <v>144</v>
      </c>
      <c r="G8" s="39">
        <f t="shared" si="0"/>
        <v>223</v>
      </c>
      <c r="H8" s="202">
        <f t="shared" si="1"/>
        <v>158</v>
      </c>
      <c r="I8" s="40">
        <f t="shared" si="2"/>
        <v>381</v>
      </c>
      <c r="J8" s="41">
        <f t="shared" si="3"/>
        <v>-56</v>
      </c>
      <c r="K8" s="87" t="s">
        <v>23</v>
      </c>
      <c r="M8" s="31"/>
      <c r="N8" s="2"/>
      <c r="O8" s="2"/>
      <c r="P8" s="2"/>
      <c r="R8" s="3"/>
      <c r="S8" s="3"/>
      <c r="U8" s="6"/>
      <c r="V8" s="2"/>
      <c r="W8"/>
      <c r="Z8" s="3"/>
    </row>
    <row r="9" spans="1:26" ht="18.75" thickBot="1">
      <c r="A9" s="253" t="s">
        <v>24</v>
      </c>
      <c r="B9" s="424">
        <v>5</v>
      </c>
      <c r="C9" s="511" t="s">
        <v>70</v>
      </c>
      <c r="D9" s="102" t="s">
        <v>52</v>
      </c>
      <c r="E9" s="103">
        <v>214</v>
      </c>
      <c r="F9" s="38">
        <v>157</v>
      </c>
      <c r="G9" s="39">
        <f t="shared" si="0"/>
        <v>219</v>
      </c>
      <c r="H9" s="202">
        <f t="shared" si="1"/>
        <v>162</v>
      </c>
      <c r="I9" s="40">
        <f t="shared" si="2"/>
        <v>381</v>
      </c>
      <c r="J9" s="41">
        <f t="shared" si="3"/>
        <v>-56</v>
      </c>
      <c r="K9" s="512">
        <v>-0.3</v>
      </c>
      <c r="M9" s="61"/>
      <c r="N9" s="2"/>
      <c r="O9" s="2"/>
      <c r="P9" s="2"/>
      <c r="R9" s="3"/>
      <c r="S9" s="3"/>
      <c r="U9" s="6"/>
      <c r="V9" s="2"/>
      <c r="W9"/>
      <c r="Z9" s="3"/>
    </row>
    <row r="10" spans="1:26" ht="18.75" thickTop="1">
      <c r="A10" s="62" t="s">
        <v>25</v>
      </c>
      <c r="B10" s="48">
        <v>15</v>
      </c>
      <c r="C10" s="513" t="s">
        <v>125</v>
      </c>
      <c r="D10" s="37" t="s">
        <v>38</v>
      </c>
      <c r="E10" s="38">
        <v>207</v>
      </c>
      <c r="F10" s="38">
        <v>137</v>
      </c>
      <c r="G10" s="39">
        <f t="shared" si="0"/>
        <v>222</v>
      </c>
      <c r="H10" s="202">
        <f t="shared" si="1"/>
        <v>152</v>
      </c>
      <c r="I10" s="40">
        <f t="shared" si="2"/>
        <v>374</v>
      </c>
      <c r="J10" s="41">
        <f t="shared" si="3"/>
        <v>-63</v>
      </c>
      <c r="K10" s="70"/>
      <c r="M10" s="70"/>
      <c r="N10" s="2"/>
      <c r="O10" s="2"/>
      <c r="P10" s="2"/>
      <c r="R10" s="3"/>
      <c r="S10" s="71"/>
      <c r="U10" s="6"/>
      <c r="V10" s="2"/>
      <c r="W10"/>
      <c r="Z10" s="3"/>
    </row>
    <row r="11" spans="1:26" ht="18">
      <c r="A11" s="266"/>
      <c r="B11" s="117"/>
      <c r="C11" s="373"/>
      <c r="D11" s="267"/>
      <c r="E11" s="268"/>
      <c r="F11" s="268"/>
      <c r="G11" s="269"/>
      <c r="H11" s="116"/>
      <c r="I11" s="116"/>
      <c r="J11" s="96"/>
      <c r="K11" s="70"/>
      <c r="M11" s="70"/>
      <c r="N11" s="2"/>
      <c r="O11" s="2"/>
      <c r="P11" s="2"/>
      <c r="R11" s="3"/>
      <c r="S11" s="71"/>
      <c r="U11" s="6"/>
      <c r="V11" s="2"/>
      <c r="W11"/>
      <c r="Z11" s="3"/>
    </row>
    <row r="12" spans="1:26" ht="20.25">
      <c r="A12" s="266"/>
      <c r="B12" s="117"/>
      <c r="C12" s="121" t="s">
        <v>148</v>
      </c>
      <c r="D12" s="267"/>
      <c r="E12" s="268"/>
      <c r="F12" s="268"/>
      <c r="G12" s="269"/>
      <c r="H12" s="116"/>
      <c r="I12" s="116"/>
      <c r="J12" s="96"/>
      <c r="K12" s="70"/>
      <c r="M12" s="70"/>
      <c r="N12" s="2"/>
      <c r="O12" s="2"/>
      <c r="P12" s="2"/>
      <c r="R12" s="3"/>
      <c r="S12" s="71"/>
      <c r="U12" s="6"/>
      <c r="V12" s="2"/>
      <c r="W12"/>
      <c r="Z12" s="3"/>
    </row>
    <row r="13" ht="63" customHeight="1">
      <c r="L13" s="76"/>
    </row>
    <row r="14" spans="1:8" ht="18">
      <c r="A14" s="7" t="s">
        <v>97</v>
      </c>
      <c r="C14" s="9" t="s">
        <v>105</v>
      </c>
      <c r="E14" s="11"/>
      <c r="F14" s="11"/>
      <c r="G14" s="11"/>
      <c r="H14" s="11"/>
    </row>
    <row r="15" spans="1:8" ht="49.5" customHeight="1" thickBot="1">
      <c r="A15" s="77" t="s">
        <v>32</v>
      </c>
      <c r="B15" s="374" t="s">
        <v>99</v>
      </c>
      <c r="C15" s="15" t="s">
        <v>100</v>
      </c>
      <c r="D15" s="77" t="s">
        <v>5</v>
      </c>
      <c r="E15" s="80" t="s">
        <v>6</v>
      </c>
      <c r="F15" s="81" t="s">
        <v>168</v>
      </c>
      <c r="G15" s="20" t="s">
        <v>102</v>
      </c>
      <c r="H15" s="83"/>
    </row>
    <row r="16" spans="1:19" ht="18">
      <c r="A16" s="84">
        <v>1</v>
      </c>
      <c r="B16" s="48">
        <v>12</v>
      </c>
      <c r="C16" s="514" t="s">
        <v>79</v>
      </c>
      <c r="D16" s="64" t="s">
        <v>37</v>
      </c>
      <c r="E16" s="65">
        <v>245</v>
      </c>
      <c r="F16" s="67">
        <f aca="true" t="shared" si="4" ref="F16:F30">B16+E16</f>
        <v>257</v>
      </c>
      <c r="G16" s="41">
        <f aca="true" t="shared" si="5" ref="G16:G30">F16-$F$21</f>
        <v>51</v>
      </c>
      <c r="H16" s="100" t="s">
        <v>39</v>
      </c>
      <c r="I16" s="87">
        <v>1</v>
      </c>
      <c r="P16" s="88"/>
      <c r="Q16" s="89"/>
      <c r="R16" s="90"/>
      <c r="S16" s="91"/>
    </row>
    <row r="17" spans="1:19" ht="18">
      <c r="A17" s="84">
        <v>2</v>
      </c>
      <c r="B17" s="48">
        <v>14</v>
      </c>
      <c r="C17" s="514" t="s">
        <v>106</v>
      </c>
      <c r="D17" s="37" t="s">
        <v>43</v>
      </c>
      <c r="E17" s="38">
        <v>209</v>
      </c>
      <c r="F17" s="67">
        <f t="shared" si="4"/>
        <v>223</v>
      </c>
      <c r="G17" s="41">
        <f t="shared" si="5"/>
        <v>17</v>
      </c>
      <c r="H17" s="100" t="s">
        <v>39</v>
      </c>
      <c r="I17" s="87">
        <v>2</v>
      </c>
      <c r="P17" s="88"/>
      <c r="Q17" s="89"/>
      <c r="R17" s="90"/>
      <c r="S17" s="91"/>
    </row>
    <row r="18" spans="1:19" ht="18">
      <c r="A18" s="94">
        <v>3</v>
      </c>
      <c r="B18" s="48">
        <v>15</v>
      </c>
      <c r="C18" s="510" t="s">
        <v>125</v>
      </c>
      <c r="D18" s="37" t="s">
        <v>48</v>
      </c>
      <c r="E18" s="38">
        <v>207</v>
      </c>
      <c r="F18" s="67">
        <f t="shared" si="4"/>
        <v>222</v>
      </c>
      <c r="G18" s="41">
        <f t="shared" si="5"/>
        <v>16</v>
      </c>
      <c r="H18" s="96"/>
      <c r="I18" s="87">
        <v>3</v>
      </c>
      <c r="J18" s="32"/>
      <c r="P18" s="88"/>
      <c r="Q18" s="89"/>
      <c r="R18" s="90"/>
      <c r="S18" s="91"/>
    </row>
    <row r="19" spans="1:19" ht="18">
      <c r="A19" s="84">
        <v>4</v>
      </c>
      <c r="B19" s="48">
        <v>5</v>
      </c>
      <c r="C19" s="509" t="s">
        <v>70</v>
      </c>
      <c r="D19" s="37" t="s">
        <v>35</v>
      </c>
      <c r="E19" s="38">
        <v>214</v>
      </c>
      <c r="F19" s="67">
        <f t="shared" si="4"/>
        <v>219</v>
      </c>
      <c r="G19" s="41">
        <f t="shared" si="5"/>
        <v>13</v>
      </c>
      <c r="H19" s="96"/>
      <c r="I19" s="87">
        <v>4</v>
      </c>
      <c r="P19" s="88"/>
      <c r="Q19" s="89"/>
      <c r="R19" s="90"/>
      <c r="S19" s="91"/>
    </row>
    <row r="20" spans="1:19" ht="18">
      <c r="A20" s="84">
        <v>5</v>
      </c>
      <c r="B20" s="48">
        <v>7</v>
      </c>
      <c r="C20" s="515" t="s">
        <v>26</v>
      </c>
      <c r="D20" s="37" t="s">
        <v>52</v>
      </c>
      <c r="E20" s="38">
        <v>201</v>
      </c>
      <c r="F20" s="67">
        <f t="shared" si="4"/>
        <v>208</v>
      </c>
      <c r="G20" s="41">
        <f t="shared" si="5"/>
        <v>2</v>
      </c>
      <c r="H20" s="100" t="s">
        <v>39</v>
      </c>
      <c r="I20" s="87">
        <v>5</v>
      </c>
      <c r="P20" s="88"/>
      <c r="Q20" s="89"/>
      <c r="R20" s="90"/>
      <c r="S20" s="91"/>
    </row>
    <row r="21" spans="1:19" ht="18.75" thickBot="1">
      <c r="A21" s="101">
        <v>6</v>
      </c>
      <c r="B21" s="254">
        <v>10</v>
      </c>
      <c r="C21" s="516" t="s">
        <v>81</v>
      </c>
      <c r="D21" s="102" t="s">
        <v>53</v>
      </c>
      <c r="E21" s="103">
        <v>196</v>
      </c>
      <c r="F21" s="517">
        <f t="shared" si="4"/>
        <v>206</v>
      </c>
      <c r="G21" s="105">
        <f t="shared" si="5"/>
        <v>0</v>
      </c>
      <c r="I21" s="87">
        <v>6</v>
      </c>
      <c r="P21" s="88"/>
      <c r="Q21" s="89"/>
      <c r="R21" s="90"/>
      <c r="S21" s="91"/>
    </row>
    <row r="22" spans="1:19" ht="18.75" thickTop="1">
      <c r="A22" s="106">
        <v>7</v>
      </c>
      <c r="B22" s="48">
        <v>21</v>
      </c>
      <c r="C22" s="518" t="s">
        <v>45</v>
      </c>
      <c r="D22" s="85" t="s">
        <v>41</v>
      </c>
      <c r="E22" s="86">
        <v>175</v>
      </c>
      <c r="F22" s="67">
        <f t="shared" si="4"/>
        <v>196</v>
      </c>
      <c r="G22" s="68">
        <f t="shared" si="5"/>
        <v>-10</v>
      </c>
      <c r="I22" s="70"/>
      <c r="N22" s="4"/>
      <c r="P22" s="88"/>
      <c r="Q22" s="89"/>
      <c r="R22" s="90"/>
      <c r="S22" s="91"/>
    </row>
    <row r="23" spans="1:19" ht="18">
      <c r="A23" s="106">
        <v>8</v>
      </c>
      <c r="B23" s="48">
        <v>0</v>
      </c>
      <c r="C23" s="519" t="s">
        <v>74</v>
      </c>
      <c r="D23" s="37" t="s">
        <v>67</v>
      </c>
      <c r="E23" s="38">
        <v>186</v>
      </c>
      <c r="F23" s="67">
        <f t="shared" si="4"/>
        <v>186</v>
      </c>
      <c r="G23" s="41">
        <f t="shared" si="5"/>
        <v>-20</v>
      </c>
      <c r="I23" s="70"/>
      <c r="P23" s="88"/>
      <c r="Q23" s="89"/>
      <c r="R23" s="90"/>
      <c r="S23" s="91"/>
    </row>
    <row r="24" spans="1:19" ht="15">
      <c r="A24" s="109">
        <v>9</v>
      </c>
      <c r="B24" s="48">
        <v>26</v>
      </c>
      <c r="C24" s="510" t="s">
        <v>15</v>
      </c>
      <c r="D24" s="37" t="s">
        <v>36</v>
      </c>
      <c r="E24" s="38">
        <v>155</v>
      </c>
      <c r="F24" s="67">
        <f t="shared" si="4"/>
        <v>181</v>
      </c>
      <c r="G24" s="41">
        <f t="shared" si="5"/>
        <v>-25</v>
      </c>
      <c r="I24" s="110"/>
      <c r="P24" s="88"/>
      <c r="Q24" s="89"/>
      <c r="R24" s="90"/>
      <c r="S24" s="91"/>
    </row>
    <row r="25" spans="1:19" ht="18">
      <c r="A25" s="106">
        <v>10</v>
      </c>
      <c r="B25" s="48">
        <v>22</v>
      </c>
      <c r="C25" s="510" t="s">
        <v>134</v>
      </c>
      <c r="D25" s="37" t="s">
        <v>44</v>
      </c>
      <c r="E25" s="38">
        <v>158</v>
      </c>
      <c r="F25" s="67">
        <f t="shared" si="4"/>
        <v>180</v>
      </c>
      <c r="G25" s="41">
        <f t="shared" si="5"/>
        <v>-26</v>
      </c>
      <c r="H25" s="96"/>
      <c r="I25" s="70"/>
      <c r="P25" s="88"/>
      <c r="Q25" s="89"/>
      <c r="R25" s="90"/>
      <c r="S25" s="91"/>
    </row>
    <row r="26" spans="1:19" ht="20.25" customHeight="1">
      <c r="A26" s="106">
        <v>11</v>
      </c>
      <c r="B26" s="48">
        <v>4</v>
      </c>
      <c r="C26" s="520" t="s">
        <v>147</v>
      </c>
      <c r="D26" s="46" t="s">
        <v>50</v>
      </c>
      <c r="E26" s="38">
        <v>175</v>
      </c>
      <c r="F26" s="67">
        <f t="shared" si="4"/>
        <v>179</v>
      </c>
      <c r="G26" s="41">
        <f t="shared" si="5"/>
        <v>-27</v>
      </c>
      <c r="H26" s="100" t="s">
        <v>39</v>
      </c>
      <c r="I26" s="70"/>
      <c r="P26" s="88"/>
      <c r="Q26" s="113"/>
      <c r="R26" s="90"/>
      <c r="S26" s="91"/>
    </row>
    <row r="27" spans="1:19" ht="20.25" customHeight="1">
      <c r="A27" s="106">
        <v>12</v>
      </c>
      <c r="B27" s="246">
        <v>26</v>
      </c>
      <c r="C27" s="44" t="s">
        <v>117</v>
      </c>
      <c r="D27" s="37" t="s">
        <v>46</v>
      </c>
      <c r="E27" s="38">
        <v>142</v>
      </c>
      <c r="F27" s="67">
        <f t="shared" si="4"/>
        <v>168</v>
      </c>
      <c r="G27" s="41">
        <f t="shared" si="5"/>
        <v>-38</v>
      </c>
      <c r="I27" s="70"/>
      <c r="P27" s="88"/>
      <c r="Q27" s="113"/>
      <c r="R27" s="90"/>
      <c r="S27" s="91"/>
    </row>
    <row r="28" spans="1:19" ht="20.25" customHeight="1">
      <c r="A28" s="106">
        <v>13</v>
      </c>
      <c r="B28" s="48">
        <v>4</v>
      </c>
      <c r="C28" s="518" t="s">
        <v>116</v>
      </c>
      <c r="D28" s="37" t="s">
        <v>75</v>
      </c>
      <c r="E28" s="38">
        <v>162</v>
      </c>
      <c r="F28" s="67">
        <f t="shared" si="4"/>
        <v>166</v>
      </c>
      <c r="G28" s="41">
        <f t="shared" si="5"/>
        <v>-40</v>
      </c>
      <c r="I28" s="70"/>
      <c r="P28" s="88"/>
      <c r="Q28" s="113"/>
      <c r="R28" s="90"/>
      <c r="S28" s="91"/>
    </row>
    <row r="29" spans="1:19" ht="20.25" customHeight="1">
      <c r="A29" s="106">
        <v>14</v>
      </c>
      <c r="B29" s="48">
        <v>6</v>
      </c>
      <c r="C29" s="513" t="s">
        <v>42</v>
      </c>
      <c r="D29" s="46" t="s">
        <v>40</v>
      </c>
      <c r="E29" s="38">
        <v>160</v>
      </c>
      <c r="F29" s="67">
        <f t="shared" si="4"/>
        <v>166</v>
      </c>
      <c r="G29" s="41">
        <f t="shared" si="5"/>
        <v>-40</v>
      </c>
      <c r="I29" s="70"/>
      <c r="P29" s="88"/>
      <c r="Q29" s="113"/>
      <c r="R29" s="90"/>
      <c r="S29" s="91"/>
    </row>
    <row r="30" spans="1:19" ht="20.25" customHeight="1">
      <c r="A30" s="106"/>
      <c r="B30" s="48">
        <v>13</v>
      </c>
      <c r="C30" s="513" t="s">
        <v>28</v>
      </c>
      <c r="D30" s="37" t="s">
        <v>34</v>
      </c>
      <c r="E30" s="38">
        <v>150</v>
      </c>
      <c r="F30" s="67">
        <f t="shared" si="4"/>
        <v>163</v>
      </c>
      <c r="G30" s="41">
        <f t="shared" si="5"/>
        <v>-43</v>
      </c>
      <c r="I30" s="70"/>
      <c r="P30" s="88"/>
      <c r="Q30" s="113"/>
      <c r="R30" s="90"/>
      <c r="S30" s="91"/>
    </row>
    <row r="31" spans="1:19" ht="118.5" customHeight="1">
      <c r="A31" s="116"/>
      <c r="B31" s="117"/>
      <c r="C31" s="118"/>
      <c r="D31" s="119"/>
      <c r="E31" s="120"/>
      <c r="F31" s="116"/>
      <c r="G31" s="96"/>
      <c r="H31" s="96"/>
      <c r="I31" s="70"/>
      <c r="P31" s="88"/>
      <c r="Q31" s="113"/>
      <c r="R31" s="90"/>
      <c r="S31" s="91"/>
    </row>
    <row r="32" spans="1:13" ht="20.25">
      <c r="A32" s="7" t="s">
        <v>56</v>
      </c>
      <c r="E32" s="121" t="s">
        <v>148</v>
      </c>
      <c r="M32" s="122">
        <f>MAX(E34:H49)</f>
        <v>268</v>
      </c>
    </row>
    <row r="33" spans="1:26" s="133" customFormat="1" ht="66" customHeight="1" thickBot="1">
      <c r="A33" s="77" t="s">
        <v>57</v>
      </c>
      <c r="B33" s="270" t="s">
        <v>99</v>
      </c>
      <c r="C33" s="79" t="s">
        <v>100</v>
      </c>
      <c r="D33" s="77" t="s">
        <v>5</v>
      </c>
      <c r="E33" s="123">
        <v>1</v>
      </c>
      <c r="F33" s="123">
        <v>2</v>
      </c>
      <c r="G33" s="123">
        <v>3</v>
      </c>
      <c r="H33" s="123">
        <v>4</v>
      </c>
      <c r="I33" s="283" t="s">
        <v>108</v>
      </c>
      <c r="J33" s="81" t="s">
        <v>109</v>
      </c>
      <c r="K33" s="521" t="s">
        <v>102</v>
      </c>
      <c r="L33" s="522" t="s">
        <v>59</v>
      </c>
      <c r="M33" s="79" t="s">
        <v>60</v>
      </c>
      <c r="N33" s="127"/>
      <c r="O33" s="128" t="s">
        <v>61</v>
      </c>
      <c r="P33" s="129" t="s">
        <v>62</v>
      </c>
      <c r="Q33" s="130" t="s">
        <v>63</v>
      </c>
      <c r="R33" s="130" t="s">
        <v>64</v>
      </c>
      <c r="S33" s="131" t="s">
        <v>65</v>
      </c>
      <c r="Y33" s="285" t="s">
        <v>66</v>
      </c>
      <c r="Z33" s="286" t="s">
        <v>110</v>
      </c>
    </row>
    <row r="34" spans="1:26" s="133" customFormat="1" ht="20.25" customHeight="1">
      <c r="A34" s="134">
        <v>1</v>
      </c>
      <c r="B34" s="48">
        <v>7</v>
      </c>
      <c r="C34" s="520" t="s">
        <v>26</v>
      </c>
      <c r="D34" s="135" t="s">
        <v>75</v>
      </c>
      <c r="E34" s="450">
        <v>183</v>
      </c>
      <c r="F34" s="440">
        <v>153</v>
      </c>
      <c r="G34" s="440">
        <v>191</v>
      </c>
      <c r="H34" s="523">
        <v>268</v>
      </c>
      <c r="I34" s="140">
        <f aca="true" t="shared" si="6" ref="I34:I54">B34*4</f>
        <v>28</v>
      </c>
      <c r="J34" s="141">
        <f aca="true" t="shared" si="7" ref="J34:J54">SUM(E34:H34)+B34*X34</f>
        <v>823</v>
      </c>
      <c r="K34" s="524">
        <f aca="true" t="shared" si="8" ref="K34:K54">J34-$J$43</f>
        <v>55</v>
      </c>
      <c r="L34" s="525">
        <f aca="true" t="shared" si="9" ref="L34:L54">MIN(E34:H34)</f>
        <v>153</v>
      </c>
      <c r="M34" s="144">
        <f aca="true" t="shared" si="10" ref="M34:M54">MAX(E34:H34)</f>
        <v>268</v>
      </c>
      <c r="N34" s="145"/>
      <c r="O34" s="146"/>
      <c r="P34" s="147"/>
      <c r="Q34" s="148"/>
      <c r="R34" s="66">
        <f aca="true" t="shared" si="11" ref="R34:R54">Q34+P34+B34</f>
        <v>7</v>
      </c>
      <c r="S34" s="149"/>
      <c r="T34" s="295">
        <f aca="true" t="shared" si="12" ref="T34:T54">IF(E34=0,0,1)</f>
        <v>1</v>
      </c>
      <c r="U34" s="295">
        <f aca="true" t="shared" si="13" ref="U34:U54">IF(F34=0,0,1)</f>
        <v>1</v>
      </c>
      <c r="V34" s="295">
        <f aca="true" t="shared" si="14" ref="V34:V54">IF(G34=0,0,1)</f>
        <v>1</v>
      </c>
      <c r="W34" s="295">
        <f aca="true" t="shared" si="15" ref="W34:W54">IF(H34=0,0,1)</f>
        <v>1</v>
      </c>
      <c r="X34" s="133">
        <f aca="true" t="shared" si="16" ref="X34:X54">SUM(T34:W34)</f>
        <v>4</v>
      </c>
      <c r="Y34" s="160">
        <f aca="true" t="shared" si="17" ref="Y34:Y54">(J34-I34)/4</f>
        <v>198.75</v>
      </c>
      <c r="Z34" s="160">
        <f aca="true" t="shared" si="18" ref="Z34:Z54">J34/4</f>
        <v>205.75</v>
      </c>
    </row>
    <row r="35" spans="1:26" s="133" customFormat="1" ht="20.25" customHeight="1" thickBot="1">
      <c r="A35" s="296">
        <v>2</v>
      </c>
      <c r="B35" s="48">
        <v>4</v>
      </c>
      <c r="C35" s="520" t="s">
        <v>147</v>
      </c>
      <c r="D35" s="381" t="s">
        <v>38</v>
      </c>
      <c r="E35" s="441">
        <v>222</v>
      </c>
      <c r="F35" s="443">
        <v>200</v>
      </c>
      <c r="G35" s="443">
        <v>162</v>
      </c>
      <c r="H35" s="526">
        <v>200</v>
      </c>
      <c r="I35" s="386">
        <f t="shared" si="6"/>
        <v>16</v>
      </c>
      <c r="J35" s="141">
        <f t="shared" si="7"/>
        <v>800</v>
      </c>
      <c r="K35" s="524">
        <f t="shared" si="8"/>
        <v>32</v>
      </c>
      <c r="L35" s="525">
        <f t="shared" si="9"/>
        <v>162</v>
      </c>
      <c r="M35" s="144">
        <f t="shared" si="10"/>
        <v>222</v>
      </c>
      <c r="N35" s="145"/>
      <c r="O35" s="291"/>
      <c r="P35" s="292"/>
      <c r="Q35" s="293"/>
      <c r="R35" s="66">
        <f t="shared" si="11"/>
        <v>4</v>
      </c>
      <c r="S35" s="294"/>
      <c r="T35" s="295">
        <f t="shared" si="12"/>
        <v>1</v>
      </c>
      <c r="U35" s="295">
        <f t="shared" si="13"/>
        <v>1</v>
      </c>
      <c r="V35" s="295">
        <f t="shared" si="14"/>
        <v>1</v>
      </c>
      <c r="W35" s="295">
        <f t="shared" si="15"/>
        <v>1</v>
      </c>
      <c r="X35" s="133">
        <f t="shared" si="16"/>
        <v>4</v>
      </c>
      <c r="Y35" s="150">
        <f t="shared" si="17"/>
        <v>196</v>
      </c>
      <c r="Z35" s="160">
        <f t="shared" si="18"/>
        <v>200</v>
      </c>
    </row>
    <row r="36" spans="1:26" s="133" customFormat="1" ht="20.25" customHeight="1" thickTop="1">
      <c r="A36" s="161">
        <v>3</v>
      </c>
      <c r="B36" s="48">
        <v>12</v>
      </c>
      <c r="C36" s="527" t="s">
        <v>79</v>
      </c>
      <c r="D36" s="135" t="s">
        <v>41</v>
      </c>
      <c r="E36" s="450">
        <v>243</v>
      </c>
      <c r="F36" s="450">
        <v>198</v>
      </c>
      <c r="G36" s="440">
        <v>168</v>
      </c>
      <c r="H36" s="310">
        <v>258</v>
      </c>
      <c r="I36" s="140">
        <f t="shared" si="6"/>
        <v>48</v>
      </c>
      <c r="J36" s="141">
        <f t="shared" si="7"/>
        <v>915</v>
      </c>
      <c r="K36" s="524">
        <f t="shared" si="8"/>
        <v>147</v>
      </c>
      <c r="L36" s="525">
        <f t="shared" si="9"/>
        <v>168</v>
      </c>
      <c r="M36" s="144">
        <f t="shared" si="10"/>
        <v>258</v>
      </c>
      <c r="N36" s="345"/>
      <c r="O36" s="310">
        <v>258</v>
      </c>
      <c r="P36" s="146"/>
      <c r="Q36" s="148"/>
      <c r="R36" s="66">
        <f t="shared" si="11"/>
        <v>12</v>
      </c>
      <c r="S36" s="149" t="s">
        <v>37</v>
      </c>
      <c r="T36" s="295">
        <f t="shared" si="12"/>
        <v>1</v>
      </c>
      <c r="U36" s="295">
        <f t="shared" si="13"/>
        <v>1</v>
      </c>
      <c r="V36" s="295">
        <f t="shared" si="14"/>
        <v>1</v>
      </c>
      <c r="W36" s="295">
        <f t="shared" si="15"/>
        <v>1</v>
      </c>
      <c r="X36" s="133">
        <f t="shared" si="16"/>
        <v>4</v>
      </c>
      <c r="Y36" s="150">
        <f t="shared" si="17"/>
        <v>216.75</v>
      </c>
      <c r="Z36" s="160">
        <f t="shared" si="18"/>
        <v>228.75</v>
      </c>
    </row>
    <row r="37" spans="1:26" s="133" customFormat="1" ht="20.25" customHeight="1" thickBot="1">
      <c r="A37" s="412">
        <v>4</v>
      </c>
      <c r="B37" s="48">
        <v>14</v>
      </c>
      <c r="C37" s="527" t="s">
        <v>106</v>
      </c>
      <c r="D37" s="381" t="s">
        <v>37</v>
      </c>
      <c r="E37" s="313">
        <v>170</v>
      </c>
      <c r="F37" s="443">
        <v>176</v>
      </c>
      <c r="G37" s="441">
        <v>197</v>
      </c>
      <c r="H37" s="441">
        <v>200</v>
      </c>
      <c r="I37" s="386">
        <f t="shared" si="6"/>
        <v>56</v>
      </c>
      <c r="J37" s="303">
        <f t="shared" si="7"/>
        <v>799</v>
      </c>
      <c r="K37" s="528">
        <f t="shared" si="8"/>
        <v>31</v>
      </c>
      <c r="L37" s="529">
        <f t="shared" si="9"/>
        <v>170</v>
      </c>
      <c r="M37" s="306">
        <f t="shared" si="10"/>
        <v>200</v>
      </c>
      <c r="N37" s="314"/>
      <c r="O37" s="313">
        <v>170</v>
      </c>
      <c r="P37" s="390"/>
      <c r="Q37" s="316"/>
      <c r="R37" s="66">
        <f t="shared" si="11"/>
        <v>14</v>
      </c>
      <c r="S37" s="149" t="s">
        <v>55</v>
      </c>
      <c r="T37" s="295">
        <f t="shared" si="12"/>
        <v>1</v>
      </c>
      <c r="U37" s="295">
        <f t="shared" si="13"/>
        <v>1</v>
      </c>
      <c r="V37" s="295">
        <f t="shared" si="14"/>
        <v>1</v>
      </c>
      <c r="W37" s="295">
        <f t="shared" si="15"/>
        <v>1</v>
      </c>
      <c r="X37" s="133">
        <f t="shared" si="16"/>
        <v>4</v>
      </c>
      <c r="Y37" s="150">
        <f t="shared" si="17"/>
        <v>185.75</v>
      </c>
      <c r="Z37" s="160">
        <f t="shared" si="18"/>
        <v>199.75</v>
      </c>
    </row>
    <row r="38" spans="1:26" s="180" customFormat="1" ht="20.25" customHeight="1" thickTop="1">
      <c r="A38" s="179">
        <v>5</v>
      </c>
      <c r="B38" s="246">
        <v>26</v>
      </c>
      <c r="C38" s="44" t="s">
        <v>117</v>
      </c>
      <c r="D38" s="135" t="s">
        <v>43</v>
      </c>
      <c r="E38" s="163">
        <v>176</v>
      </c>
      <c r="F38" s="440">
        <v>163</v>
      </c>
      <c r="G38" s="439">
        <v>154</v>
      </c>
      <c r="H38" s="440">
        <v>201</v>
      </c>
      <c r="I38" s="140">
        <f t="shared" si="6"/>
        <v>104</v>
      </c>
      <c r="J38" s="141">
        <f t="shared" si="7"/>
        <v>798</v>
      </c>
      <c r="K38" s="530">
        <f t="shared" si="8"/>
        <v>30</v>
      </c>
      <c r="L38" s="525">
        <f t="shared" si="9"/>
        <v>154</v>
      </c>
      <c r="M38" s="144">
        <f t="shared" si="10"/>
        <v>201</v>
      </c>
      <c r="N38" s="145"/>
      <c r="O38" s="163">
        <v>176</v>
      </c>
      <c r="P38" s="147"/>
      <c r="Q38" s="148"/>
      <c r="R38" s="66">
        <f t="shared" si="11"/>
        <v>26</v>
      </c>
      <c r="S38" s="294" t="s">
        <v>75</v>
      </c>
      <c r="T38" s="295">
        <f t="shared" si="12"/>
        <v>1</v>
      </c>
      <c r="U38" s="295">
        <f t="shared" si="13"/>
        <v>1</v>
      </c>
      <c r="V38" s="295">
        <f t="shared" si="14"/>
        <v>1</v>
      </c>
      <c r="W38" s="295">
        <f t="shared" si="15"/>
        <v>1</v>
      </c>
      <c r="X38" s="133">
        <f t="shared" si="16"/>
        <v>4</v>
      </c>
      <c r="Y38" s="150">
        <f t="shared" si="17"/>
        <v>173.5</v>
      </c>
      <c r="Z38" s="160">
        <f t="shared" si="18"/>
        <v>199.5</v>
      </c>
    </row>
    <row r="39" spans="1:26" s="180" customFormat="1" ht="20.25" customHeight="1">
      <c r="A39" s="181">
        <v>6</v>
      </c>
      <c r="B39" s="48">
        <v>4</v>
      </c>
      <c r="C39" s="531" t="s">
        <v>116</v>
      </c>
      <c r="D39" s="321" t="s">
        <v>34</v>
      </c>
      <c r="E39" s="532">
        <v>208</v>
      </c>
      <c r="F39" s="163">
        <v>183</v>
      </c>
      <c r="G39" s="451">
        <v>197</v>
      </c>
      <c r="H39" s="440">
        <v>191</v>
      </c>
      <c r="I39" s="323">
        <f t="shared" si="6"/>
        <v>16</v>
      </c>
      <c r="J39" s="141">
        <f t="shared" si="7"/>
        <v>795</v>
      </c>
      <c r="K39" s="524">
        <f t="shared" si="8"/>
        <v>27</v>
      </c>
      <c r="L39" s="525">
        <f t="shared" si="9"/>
        <v>183</v>
      </c>
      <c r="M39" s="144">
        <f t="shared" si="10"/>
        <v>208</v>
      </c>
      <c r="N39" s="324"/>
      <c r="O39" s="163">
        <v>183</v>
      </c>
      <c r="P39" s="147"/>
      <c r="Q39" s="148"/>
      <c r="R39" s="66">
        <f t="shared" si="11"/>
        <v>4</v>
      </c>
      <c r="S39" s="149" t="s">
        <v>43</v>
      </c>
      <c r="T39" s="295">
        <f t="shared" si="12"/>
        <v>1</v>
      </c>
      <c r="U39" s="295">
        <f t="shared" si="13"/>
        <v>1</v>
      </c>
      <c r="V39" s="295">
        <f t="shared" si="14"/>
        <v>1</v>
      </c>
      <c r="W39" s="295">
        <f t="shared" si="15"/>
        <v>1</v>
      </c>
      <c r="X39" s="133">
        <f t="shared" si="16"/>
        <v>4</v>
      </c>
      <c r="Y39" s="150">
        <f t="shared" si="17"/>
        <v>194.75</v>
      </c>
      <c r="Z39" s="160">
        <f t="shared" si="18"/>
        <v>198.75</v>
      </c>
    </row>
    <row r="40" spans="1:26" s="133" customFormat="1" ht="20.25" customHeight="1">
      <c r="A40" s="181">
        <v>7</v>
      </c>
      <c r="B40" s="48">
        <v>0</v>
      </c>
      <c r="C40" s="531" t="s">
        <v>74</v>
      </c>
      <c r="D40" s="326" t="s">
        <v>55</v>
      </c>
      <c r="E40" s="417">
        <v>207</v>
      </c>
      <c r="F40" s="533">
        <v>183</v>
      </c>
      <c r="G40" s="533">
        <v>191</v>
      </c>
      <c r="H40" s="533">
        <v>203</v>
      </c>
      <c r="I40" s="323">
        <f t="shared" si="6"/>
        <v>0</v>
      </c>
      <c r="J40" s="141">
        <f t="shared" si="7"/>
        <v>784</v>
      </c>
      <c r="K40" s="524">
        <f t="shared" si="8"/>
        <v>16</v>
      </c>
      <c r="L40" s="525">
        <f t="shared" si="9"/>
        <v>183</v>
      </c>
      <c r="M40" s="144">
        <f t="shared" si="10"/>
        <v>207</v>
      </c>
      <c r="N40" s="145"/>
      <c r="O40" s="417">
        <v>207</v>
      </c>
      <c r="P40" s="292"/>
      <c r="Q40" s="293"/>
      <c r="R40" s="66">
        <f t="shared" si="11"/>
        <v>0</v>
      </c>
      <c r="S40" s="294" t="s">
        <v>40</v>
      </c>
      <c r="T40" s="295">
        <f t="shared" si="12"/>
        <v>1</v>
      </c>
      <c r="U40" s="295">
        <f t="shared" si="13"/>
        <v>1</v>
      </c>
      <c r="V40" s="295">
        <f t="shared" si="14"/>
        <v>1</v>
      </c>
      <c r="W40" s="295">
        <f t="shared" si="15"/>
        <v>1</v>
      </c>
      <c r="X40" s="133">
        <f t="shared" si="16"/>
        <v>4</v>
      </c>
      <c r="Y40" s="150">
        <f t="shared" si="17"/>
        <v>196</v>
      </c>
      <c r="Z40" s="160">
        <f t="shared" si="18"/>
        <v>196</v>
      </c>
    </row>
    <row r="41" spans="1:26" s="133" customFormat="1" ht="20.25" customHeight="1">
      <c r="A41" s="181">
        <v>8</v>
      </c>
      <c r="B41" s="48">
        <v>15</v>
      </c>
      <c r="C41" s="534" t="s">
        <v>125</v>
      </c>
      <c r="D41" s="326" t="s">
        <v>68</v>
      </c>
      <c r="E41" s="467">
        <v>166</v>
      </c>
      <c r="F41" s="455">
        <v>148</v>
      </c>
      <c r="G41" s="455">
        <v>180</v>
      </c>
      <c r="H41" s="455">
        <v>216</v>
      </c>
      <c r="I41" s="323">
        <f t="shared" si="6"/>
        <v>60</v>
      </c>
      <c r="J41" s="141">
        <f t="shared" si="7"/>
        <v>770</v>
      </c>
      <c r="K41" s="524">
        <f t="shared" si="8"/>
        <v>2</v>
      </c>
      <c r="L41" s="525">
        <f t="shared" si="9"/>
        <v>148</v>
      </c>
      <c r="M41" s="144">
        <f t="shared" si="10"/>
        <v>216</v>
      </c>
      <c r="N41" s="324"/>
      <c r="O41" s="417">
        <v>130</v>
      </c>
      <c r="P41" s="292"/>
      <c r="Q41" s="293"/>
      <c r="R41" s="66">
        <f t="shared" si="11"/>
        <v>15</v>
      </c>
      <c r="S41" s="294" t="s">
        <v>41</v>
      </c>
      <c r="T41" s="295">
        <f t="shared" si="12"/>
        <v>1</v>
      </c>
      <c r="U41" s="295">
        <f t="shared" si="13"/>
        <v>1</v>
      </c>
      <c r="V41" s="295">
        <f t="shared" si="14"/>
        <v>1</v>
      </c>
      <c r="W41" s="295">
        <f t="shared" si="15"/>
        <v>1</v>
      </c>
      <c r="X41" s="133">
        <f t="shared" si="16"/>
        <v>4</v>
      </c>
      <c r="Y41" s="150">
        <f t="shared" si="17"/>
        <v>177.5</v>
      </c>
      <c r="Z41" s="160">
        <f t="shared" si="18"/>
        <v>192.5</v>
      </c>
    </row>
    <row r="42" spans="1:26" s="133" customFormat="1" ht="20.25" customHeight="1">
      <c r="A42" s="182">
        <v>9</v>
      </c>
      <c r="B42" s="48">
        <v>10</v>
      </c>
      <c r="C42" s="510" t="s">
        <v>81</v>
      </c>
      <c r="D42" s="135" t="s">
        <v>113</v>
      </c>
      <c r="E42" s="460">
        <v>164</v>
      </c>
      <c r="F42" s="440">
        <v>163</v>
      </c>
      <c r="G42" s="201">
        <v>227</v>
      </c>
      <c r="H42" s="440">
        <v>174</v>
      </c>
      <c r="I42" s="140">
        <f t="shared" si="6"/>
        <v>40</v>
      </c>
      <c r="J42" s="141">
        <f t="shared" si="7"/>
        <v>768</v>
      </c>
      <c r="K42" s="524">
        <f t="shared" si="8"/>
        <v>0</v>
      </c>
      <c r="L42" s="525">
        <f t="shared" si="9"/>
        <v>163</v>
      </c>
      <c r="M42" s="144">
        <f t="shared" si="10"/>
        <v>227</v>
      </c>
      <c r="N42" s="324"/>
      <c r="O42" s="146"/>
      <c r="P42" s="201">
        <v>227</v>
      </c>
      <c r="Q42" s="148"/>
      <c r="R42" s="66">
        <f t="shared" si="11"/>
        <v>237</v>
      </c>
      <c r="S42" s="149" t="s">
        <v>53</v>
      </c>
      <c r="T42" s="295">
        <f t="shared" si="12"/>
        <v>1</v>
      </c>
      <c r="U42" s="295">
        <f t="shared" si="13"/>
        <v>1</v>
      </c>
      <c r="V42" s="295">
        <f t="shared" si="14"/>
        <v>1</v>
      </c>
      <c r="W42" s="295">
        <f t="shared" si="15"/>
        <v>1</v>
      </c>
      <c r="X42" s="133">
        <f t="shared" si="16"/>
        <v>4</v>
      </c>
      <c r="Y42" s="150">
        <f t="shared" si="17"/>
        <v>182</v>
      </c>
      <c r="Z42" s="150">
        <f t="shared" si="18"/>
        <v>192</v>
      </c>
    </row>
    <row r="43" spans="1:26" s="133" customFormat="1" ht="20.25" customHeight="1" thickBot="1">
      <c r="A43" s="183">
        <v>10</v>
      </c>
      <c r="B43" s="48">
        <v>6</v>
      </c>
      <c r="C43" s="534" t="s">
        <v>42</v>
      </c>
      <c r="D43" s="333" t="s">
        <v>52</v>
      </c>
      <c r="E43" s="535">
        <v>205</v>
      </c>
      <c r="F43" s="535">
        <v>193</v>
      </c>
      <c r="G43" s="535">
        <v>174</v>
      </c>
      <c r="H43" s="536">
        <v>172</v>
      </c>
      <c r="I43" s="336">
        <f t="shared" si="6"/>
        <v>24</v>
      </c>
      <c r="J43" s="141">
        <f t="shared" si="7"/>
        <v>768</v>
      </c>
      <c r="K43" s="537">
        <f t="shared" si="8"/>
        <v>0</v>
      </c>
      <c r="L43" s="538">
        <f t="shared" si="9"/>
        <v>172</v>
      </c>
      <c r="M43" s="338">
        <f t="shared" si="10"/>
        <v>205</v>
      </c>
      <c r="N43" s="339"/>
      <c r="O43" s="536">
        <v>172</v>
      </c>
      <c r="P43" s="341"/>
      <c r="Q43" s="539"/>
      <c r="R43" s="342">
        <f t="shared" si="11"/>
        <v>6</v>
      </c>
      <c r="S43" s="343" t="s">
        <v>46</v>
      </c>
      <c r="T43" s="295">
        <f t="shared" si="12"/>
        <v>1</v>
      </c>
      <c r="U43" s="295">
        <f t="shared" si="13"/>
        <v>1</v>
      </c>
      <c r="V43" s="295">
        <f t="shared" si="14"/>
        <v>1</v>
      </c>
      <c r="W43" s="295">
        <f t="shared" si="15"/>
        <v>1</v>
      </c>
      <c r="X43" s="133">
        <f t="shared" si="16"/>
        <v>4</v>
      </c>
      <c r="Y43" s="200">
        <f t="shared" si="17"/>
        <v>186</v>
      </c>
      <c r="Z43" s="200">
        <f t="shared" si="18"/>
        <v>192</v>
      </c>
    </row>
    <row r="44" spans="1:26" s="133" customFormat="1" ht="20.25" customHeight="1" thickTop="1">
      <c r="A44" s="106">
        <v>11</v>
      </c>
      <c r="B44" s="48">
        <v>20</v>
      </c>
      <c r="C44" s="510" t="s">
        <v>49</v>
      </c>
      <c r="D44" s="135" t="s">
        <v>35</v>
      </c>
      <c r="E44" s="440">
        <v>161</v>
      </c>
      <c r="F44" s="439">
        <v>206</v>
      </c>
      <c r="G44" s="440">
        <v>164</v>
      </c>
      <c r="H44" s="163">
        <v>153</v>
      </c>
      <c r="I44" s="140">
        <f t="shared" si="6"/>
        <v>80</v>
      </c>
      <c r="J44" s="141">
        <f t="shared" si="7"/>
        <v>764</v>
      </c>
      <c r="K44" s="530">
        <f t="shared" si="8"/>
        <v>-4</v>
      </c>
      <c r="L44" s="525">
        <f t="shared" si="9"/>
        <v>153</v>
      </c>
      <c r="M44" s="144">
        <f t="shared" si="10"/>
        <v>206</v>
      </c>
      <c r="N44" s="145"/>
      <c r="O44" s="163">
        <v>153</v>
      </c>
      <c r="P44" s="147"/>
      <c r="Q44" s="148"/>
      <c r="R44" s="66">
        <f t="shared" si="11"/>
        <v>20</v>
      </c>
      <c r="S44" s="149" t="s">
        <v>34</v>
      </c>
      <c r="T44" s="295">
        <f t="shared" si="12"/>
        <v>1</v>
      </c>
      <c r="U44" s="295">
        <f t="shared" si="13"/>
        <v>1</v>
      </c>
      <c r="V44" s="295">
        <f t="shared" si="14"/>
        <v>1</v>
      </c>
      <c r="W44" s="295">
        <f t="shared" si="15"/>
        <v>1</v>
      </c>
      <c r="X44" s="133">
        <f t="shared" si="16"/>
        <v>4</v>
      </c>
      <c r="Y44" s="150">
        <f t="shared" si="17"/>
        <v>171</v>
      </c>
      <c r="Z44" s="150">
        <f t="shared" si="18"/>
        <v>191</v>
      </c>
    </row>
    <row r="45" spans="1:26" s="133" customFormat="1" ht="20.25" customHeight="1">
      <c r="A45" s="109">
        <v>12</v>
      </c>
      <c r="B45" s="48">
        <v>22</v>
      </c>
      <c r="C45" s="540" t="s">
        <v>86</v>
      </c>
      <c r="D45" s="326" t="s">
        <v>50</v>
      </c>
      <c r="E45" s="456">
        <v>207</v>
      </c>
      <c r="F45" s="455">
        <v>132</v>
      </c>
      <c r="G45" s="455">
        <v>173</v>
      </c>
      <c r="H45" s="455">
        <v>140</v>
      </c>
      <c r="I45" s="323">
        <f t="shared" si="6"/>
        <v>88</v>
      </c>
      <c r="J45" s="141">
        <f t="shared" si="7"/>
        <v>740</v>
      </c>
      <c r="K45" s="524">
        <f t="shared" si="8"/>
        <v>-28</v>
      </c>
      <c r="L45" s="525">
        <f t="shared" si="9"/>
        <v>132</v>
      </c>
      <c r="M45" s="144">
        <f t="shared" si="10"/>
        <v>207</v>
      </c>
      <c r="N45" s="145"/>
      <c r="O45" s="541">
        <v>123</v>
      </c>
      <c r="P45" s="292"/>
      <c r="Q45" s="293"/>
      <c r="R45" s="66">
        <f t="shared" si="11"/>
        <v>22</v>
      </c>
      <c r="S45" s="294" t="s">
        <v>38</v>
      </c>
      <c r="T45" s="295">
        <f t="shared" si="12"/>
        <v>1</v>
      </c>
      <c r="U45" s="295">
        <f t="shared" si="13"/>
        <v>1</v>
      </c>
      <c r="V45" s="295">
        <f t="shared" si="14"/>
        <v>1</v>
      </c>
      <c r="W45" s="295">
        <f t="shared" si="15"/>
        <v>1</v>
      </c>
      <c r="X45" s="133">
        <f t="shared" si="16"/>
        <v>4</v>
      </c>
      <c r="Y45" s="150">
        <f t="shared" si="17"/>
        <v>163</v>
      </c>
      <c r="Z45" s="160">
        <f t="shared" si="18"/>
        <v>185</v>
      </c>
    </row>
    <row r="46" spans="1:26" s="133" customFormat="1" ht="20.25" customHeight="1">
      <c r="A46" s="109">
        <v>13</v>
      </c>
      <c r="B46" s="48">
        <v>21</v>
      </c>
      <c r="C46" s="510" t="s">
        <v>17</v>
      </c>
      <c r="D46" s="326" t="s">
        <v>67</v>
      </c>
      <c r="E46" s="456">
        <v>189</v>
      </c>
      <c r="F46" s="450">
        <v>146</v>
      </c>
      <c r="G46" s="450">
        <v>160</v>
      </c>
      <c r="H46" s="440">
        <v>147</v>
      </c>
      <c r="I46" s="323">
        <f t="shared" si="6"/>
        <v>84</v>
      </c>
      <c r="J46" s="141">
        <f t="shared" si="7"/>
        <v>726</v>
      </c>
      <c r="K46" s="524">
        <f t="shared" si="8"/>
        <v>-42</v>
      </c>
      <c r="L46" s="525">
        <f t="shared" si="9"/>
        <v>146</v>
      </c>
      <c r="M46" s="144">
        <f t="shared" si="10"/>
        <v>189</v>
      </c>
      <c r="N46" s="324"/>
      <c r="O46" s="148"/>
      <c r="P46" s="146"/>
      <c r="Q46" s="542">
        <v>148</v>
      </c>
      <c r="R46" s="66">
        <f t="shared" si="11"/>
        <v>169</v>
      </c>
      <c r="S46" s="149" t="s">
        <v>35</v>
      </c>
      <c r="T46" s="295">
        <f t="shared" si="12"/>
        <v>1</v>
      </c>
      <c r="U46" s="295">
        <f t="shared" si="13"/>
        <v>1</v>
      </c>
      <c r="V46" s="295">
        <f t="shared" si="14"/>
        <v>1</v>
      </c>
      <c r="W46" s="295">
        <f t="shared" si="15"/>
        <v>1</v>
      </c>
      <c r="X46" s="133">
        <f t="shared" si="16"/>
        <v>4</v>
      </c>
      <c r="Y46" s="150">
        <f t="shared" si="17"/>
        <v>160.5</v>
      </c>
      <c r="Z46" s="160">
        <f t="shared" si="18"/>
        <v>181.5</v>
      </c>
    </row>
    <row r="47" spans="1:26" s="133" customFormat="1" ht="20.25" customHeight="1">
      <c r="A47" s="202">
        <v>14</v>
      </c>
      <c r="B47" s="48">
        <v>22</v>
      </c>
      <c r="C47" s="543" t="s">
        <v>134</v>
      </c>
      <c r="D47" s="326" t="s">
        <v>36</v>
      </c>
      <c r="E47" s="455">
        <v>159</v>
      </c>
      <c r="F47" s="455">
        <v>159</v>
      </c>
      <c r="G47" s="465">
        <v>158</v>
      </c>
      <c r="H47" s="455">
        <v>156</v>
      </c>
      <c r="I47" s="323">
        <f t="shared" si="6"/>
        <v>88</v>
      </c>
      <c r="J47" s="141">
        <f t="shared" si="7"/>
        <v>720</v>
      </c>
      <c r="K47" s="524">
        <f t="shared" si="8"/>
        <v>-48</v>
      </c>
      <c r="L47" s="544">
        <f t="shared" si="9"/>
        <v>156</v>
      </c>
      <c r="M47" s="144">
        <f t="shared" si="10"/>
        <v>159</v>
      </c>
      <c r="N47" s="351"/>
      <c r="O47" s="293"/>
      <c r="P47" s="292"/>
      <c r="Q47" s="545">
        <v>164</v>
      </c>
      <c r="R47" s="546">
        <f t="shared" si="11"/>
        <v>186</v>
      </c>
      <c r="S47" s="294" t="s">
        <v>48</v>
      </c>
      <c r="T47" s="295">
        <f t="shared" si="12"/>
        <v>1</v>
      </c>
      <c r="U47" s="295">
        <f t="shared" si="13"/>
        <v>1</v>
      </c>
      <c r="V47" s="295">
        <f t="shared" si="14"/>
        <v>1</v>
      </c>
      <c r="W47" s="295">
        <f t="shared" si="15"/>
        <v>1</v>
      </c>
      <c r="X47" s="133">
        <f t="shared" si="16"/>
        <v>4</v>
      </c>
      <c r="Y47" s="160">
        <f t="shared" si="17"/>
        <v>158</v>
      </c>
      <c r="Z47" s="160">
        <f t="shared" si="18"/>
        <v>180</v>
      </c>
    </row>
    <row r="48" spans="1:26" s="133" customFormat="1" ht="20.25" customHeight="1">
      <c r="A48" s="109">
        <v>15</v>
      </c>
      <c r="B48" s="48">
        <v>30</v>
      </c>
      <c r="C48" s="510" t="s">
        <v>141</v>
      </c>
      <c r="D48" s="326" t="s">
        <v>111</v>
      </c>
      <c r="E48" s="458">
        <v>150</v>
      </c>
      <c r="F48" s="458">
        <v>139</v>
      </c>
      <c r="G48" s="458">
        <v>144</v>
      </c>
      <c r="H48" s="458">
        <v>145</v>
      </c>
      <c r="I48" s="323">
        <f t="shared" si="6"/>
        <v>120</v>
      </c>
      <c r="J48" s="141">
        <f t="shared" si="7"/>
        <v>698</v>
      </c>
      <c r="K48" s="524">
        <f t="shared" si="8"/>
        <v>-70</v>
      </c>
      <c r="L48" s="544">
        <f t="shared" si="9"/>
        <v>139</v>
      </c>
      <c r="M48" s="354">
        <f t="shared" si="10"/>
        <v>150</v>
      </c>
      <c r="N48" s="351"/>
      <c r="O48" s="293"/>
      <c r="P48" s="292"/>
      <c r="Q48" s="308"/>
      <c r="R48" s="39">
        <f t="shared" si="11"/>
        <v>30</v>
      </c>
      <c r="S48" s="294"/>
      <c r="T48" s="295">
        <f t="shared" si="12"/>
        <v>1</v>
      </c>
      <c r="U48" s="295">
        <f t="shared" si="13"/>
        <v>1</v>
      </c>
      <c r="V48" s="295">
        <f t="shared" si="14"/>
        <v>1</v>
      </c>
      <c r="W48" s="295">
        <f t="shared" si="15"/>
        <v>1</v>
      </c>
      <c r="X48" s="133">
        <f t="shared" si="16"/>
        <v>4</v>
      </c>
      <c r="Y48" s="160">
        <f t="shared" si="17"/>
        <v>144.5</v>
      </c>
      <c r="Z48" s="160">
        <f t="shared" si="18"/>
        <v>174.5</v>
      </c>
    </row>
    <row r="49" spans="1:26" s="206" customFormat="1" ht="20.25" customHeight="1">
      <c r="A49" s="205">
        <v>16</v>
      </c>
      <c r="B49" s="48">
        <v>26</v>
      </c>
      <c r="C49" s="510" t="s">
        <v>15</v>
      </c>
      <c r="D49" s="135" t="s">
        <v>112</v>
      </c>
      <c r="E49" s="460">
        <v>127</v>
      </c>
      <c r="F49" s="439">
        <v>151</v>
      </c>
      <c r="G49" s="440">
        <v>152</v>
      </c>
      <c r="H49" s="439">
        <v>146</v>
      </c>
      <c r="I49" s="140">
        <f t="shared" si="6"/>
        <v>104</v>
      </c>
      <c r="J49" s="141">
        <f t="shared" si="7"/>
        <v>680</v>
      </c>
      <c r="K49" s="524">
        <f t="shared" si="8"/>
        <v>-88</v>
      </c>
      <c r="L49" s="525">
        <f t="shared" si="9"/>
        <v>127</v>
      </c>
      <c r="M49" s="144">
        <f t="shared" si="10"/>
        <v>152</v>
      </c>
      <c r="N49" s="324"/>
      <c r="O49" s="146"/>
      <c r="P49" s="147"/>
      <c r="Q49" s="148"/>
      <c r="R49" s="66">
        <f t="shared" si="11"/>
        <v>26</v>
      </c>
      <c r="S49" s="149"/>
      <c r="T49" s="295">
        <f t="shared" si="12"/>
        <v>1</v>
      </c>
      <c r="U49" s="295">
        <f t="shared" si="13"/>
        <v>1</v>
      </c>
      <c r="V49" s="295">
        <f t="shared" si="14"/>
        <v>1</v>
      </c>
      <c r="W49" s="295">
        <f t="shared" si="15"/>
        <v>1</v>
      </c>
      <c r="X49" s="133">
        <f t="shared" si="16"/>
        <v>4</v>
      </c>
      <c r="Y49" s="150">
        <f t="shared" si="17"/>
        <v>144</v>
      </c>
      <c r="Z49" s="150">
        <f t="shared" si="18"/>
        <v>170</v>
      </c>
    </row>
    <row r="50" spans="1:26" s="206" customFormat="1" ht="20.25" customHeight="1">
      <c r="A50" s="205">
        <v>17</v>
      </c>
      <c r="B50" s="48">
        <v>21</v>
      </c>
      <c r="C50" s="547" t="s">
        <v>45</v>
      </c>
      <c r="D50" s="135" t="s">
        <v>46</v>
      </c>
      <c r="E50" s="450">
        <v>150</v>
      </c>
      <c r="F50" s="492">
        <v>135</v>
      </c>
      <c r="G50" s="450">
        <v>166</v>
      </c>
      <c r="H50" s="440">
        <v>142</v>
      </c>
      <c r="I50" s="140">
        <f t="shared" si="6"/>
        <v>84</v>
      </c>
      <c r="J50" s="141">
        <f t="shared" si="7"/>
        <v>677</v>
      </c>
      <c r="K50" s="524">
        <f t="shared" si="8"/>
        <v>-91</v>
      </c>
      <c r="L50" s="525">
        <f t="shared" si="9"/>
        <v>135</v>
      </c>
      <c r="M50" s="144">
        <f t="shared" si="10"/>
        <v>166</v>
      </c>
      <c r="N50" s="324"/>
      <c r="O50" s="148"/>
      <c r="P50" s="147"/>
      <c r="Q50" s="548">
        <v>191</v>
      </c>
      <c r="R50" s="84">
        <f t="shared" si="11"/>
        <v>212</v>
      </c>
      <c r="S50" s="149" t="s">
        <v>36</v>
      </c>
      <c r="T50" s="295">
        <f t="shared" si="12"/>
        <v>1</v>
      </c>
      <c r="U50" s="295">
        <f t="shared" si="13"/>
        <v>1</v>
      </c>
      <c r="V50" s="295">
        <f t="shared" si="14"/>
        <v>1</v>
      </c>
      <c r="W50" s="295">
        <f t="shared" si="15"/>
        <v>1</v>
      </c>
      <c r="X50" s="133">
        <f t="shared" si="16"/>
        <v>4</v>
      </c>
      <c r="Y50" s="150">
        <f t="shared" si="17"/>
        <v>148.25</v>
      </c>
      <c r="Z50" s="150">
        <f t="shared" si="18"/>
        <v>169.25</v>
      </c>
    </row>
    <row r="51" spans="1:26" s="206" customFormat="1" ht="20.25" customHeight="1">
      <c r="A51" s="205">
        <v>18</v>
      </c>
      <c r="B51" s="48">
        <v>18</v>
      </c>
      <c r="C51" s="549" t="s">
        <v>152</v>
      </c>
      <c r="D51" s="135" t="s">
        <v>48</v>
      </c>
      <c r="E51" s="450">
        <v>135</v>
      </c>
      <c r="F51" s="464">
        <v>170</v>
      </c>
      <c r="G51" s="450">
        <v>145</v>
      </c>
      <c r="H51" s="450">
        <v>140</v>
      </c>
      <c r="I51" s="140">
        <f t="shared" si="6"/>
        <v>72</v>
      </c>
      <c r="J51" s="141">
        <f t="shared" si="7"/>
        <v>662</v>
      </c>
      <c r="K51" s="524">
        <f t="shared" si="8"/>
        <v>-106</v>
      </c>
      <c r="L51" s="525">
        <f t="shared" si="9"/>
        <v>135</v>
      </c>
      <c r="M51" s="144">
        <f t="shared" si="10"/>
        <v>170</v>
      </c>
      <c r="N51" s="324"/>
      <c r="O51" s="148"/>
      <c r="P51" s="147"/>
      <c r="Q51" s="348"/>
      <c r="R51" s="66">
        <f t="shared" si="11"/>
        <v>18</v>
      </c>
      <c r="S51" s="149"/>
      <c r="T51" s="295">
        <f t="shared" si="12"/>
        <v>1</v>
      </c>
      <c r="U51" s="295">
        <f t="shared" si="13"/>
        <v>1</v>
      </c>
      <c r="V51" s="295">
        <f t="shared" si="14"/>
        <v>1</v>
      </c>
      <c r="W51" s="295">
        <f t="shared" si="15"/>
        <v>1</v>
      </c>
      <c r="X51" s="133">
        <f t="shared" si="16"/>
        <v>4</v>
      </c>
      <c r="Y51" s="150">
        <f t="shared" si="17"/>
        <v>147.5</v>
      </c>
      <c r="Z51" s="150">
        <f t="shared" si="18"/>
        <v>165.5</v>
      </c>
    </row>
    <row r="52" spans="1:26" s="206" customFormat="1" ht="20.25" customHeight="1">
      <c r="A52" s="205">
        <v>19</v>
      </c>
      <c r="B52" s="48">
        <v>13</v>
      </c>
      <c r="C52" s="550" t="s">
        <v>28</v>
      </c>
      <c r="D52" s="135" t="s">
        <v>40</v>
      </c>
      <c r="E52" s="450">
        <v>147</v>
      </c>
      <c r="F52" s="450">
        <v>139</v>
      </c>
      <c r="G52" s="460">
        <v>161</v>
      </c>
      <c r="H52" s="450">
        <v>152</v>
      </c>
      <c r="I52" s="140">
        <f t="shared" si="6"/>
        <v>52</v>
      </c>
      <c r="J52" s="141">
        <f t="shared" si="7"/>
        <v>651</v>
      </c>
      <c r="K52" s="524">
        <f t="shared" si="8"/>
        <v>-117</v>
      </c>
      <c r="L52" s="525">
        <f t="shared" si="9"/>
        <v>139</v>
      </c>
      <c r="M52" s="144">
        <f t="shared" si="10"/>
        <v>161</v>
      </c>
      <c r="N52" s="324"/>
      <c r="O52" s="148"/>
      <c r="P52" s="147"/>
      <c r="Q52" s="548">
        <v>173</v>
      </c>
      <c r="R52" s="84">
        <f t="shared" si="11"/>
        <v>186</v>
      </c>
      <c r="S52" s="149" t="s">
        <v>50</v>
      </c>
      <c r="T52" s="295">
        <f t="shared" si="12"/>
        <v>1</v>
      </c>
      <c r="U52" s="295">
        <f t="shared" si="13"/>
        <v>1</v>
      </c>
      <c r="V52" s="295">
        <f t="shared" si="14"/>
        <v>1</v>
      </c>
      <c r="W52" s="295">
        <f t="shared" si="15"/>
        <v>1</v>
      </c>
      <c r="X52" s="133">
        <f t="shared" si="16"/>
        <v>4</v>
      </c>
      <c r="Y52" s="150">
        <f t="shared" si="17"/>
        <v>149.75</v>
      </c>
      <c r="Z52" s="150">
        <f t="shared" si="18"/>
        <v>162.75</v>
      </c>
    </row>
    <row r="53" spans="1:26" s="206" customFormat="1" ht="20.25" customHeight="1">
      <c r="A53" s="205">
        <v>20</v>
      </c>
      <c r="B53" s="48">
        <v>11</v>
      </c>
      <c r="C53" s="513" t="s">
        <v>138</v>
      </c>
      <c r="D53" s="135" t="s">
        <v>53</v>
      </c>
      <c r="E53" s="440">
        <v>148</v>
      </c>
      <c r="F53" s="440">
        <v>146</v>
      </c>
      <c r="G53" s="440">
        <v>138</v>
      </c>
      <c r="H53" s="440">
        <v>128</v>
      </c>
      <c r="I53" s="140">
        <f t="shared" si="6"/>
        <v>44</v>
      </c>
      <c r="J53" s="141">
        <f t="shared" si="7"/>
        <v>604</v>
      </c>
      <c r="K53" s="524">
        <f t="shared" si="8"/>
        <v>-164</v>
      </c>
      <c r="L53" s="525">
        <f t="shared" si="9"/>
        <v>128</v>
      </c>
      <c r="M53" s="144">
        <f t="shared" si="10"/>
        <v>148</v>
      </c>
      <c r="N53" s="324"/>
      <c r="O53" s="146"/>
      <c r="P53" s="147"/>
      <c r="Q53" s="551">
        <v>169</v>
      </c>
      <c r="R53" s="66">
        <f t="shared" si="11"/>
        <v>180</v>
      </c>
      <c r="S53" s="149" t="s">
        <v>52</v>
      </c>
      <c r="T53" s="295">
        <f t="shared" si="12"/>
        <v>1</v>
      </c>
      <c r="U53" s="295">
        <f t="shared" si="13"/>
        <v>1</v>
      </c>
      <c r="V53" s="295">
        <f t="shared" si="14"/>
        <v>1</v>
      </c>
      <c r="W53" s="295">
        <f t="shared" si="15"/>
        <v>1</v>
      </c>
      <c r="X53" s="133">
        <f t="shared" si="16"/>
        <v>4</v>
      </c>
      <c r="Y53" s="150">
        <f t="shared" si="17"/>
        <v>140</v>
      </c>
      <c r="Z53" s="150">
        <f t="shared" si="18"/>
        <v>151</v>
      </c>
    </row>
    <row r="54" spans="1:26" s="206" customFormat="1" ht="20.25" customHeight="1">
      <c r="A54" s="205">
        <v>21</v>
      </c>
      <c r="B54" s="48">
        <v>5</v>
      </c>
      <c r="C54" s="552" t="s">
        <v>70</v>
      </c>
      <c r="D54" s="135" t="s">
        <v>44</v>
      </c>
      <c r="E54" s="464">
        <v>138</v>
      </c>
      <c r="F54" s="450">
        <v>168</v>
      </c>
      <c r="G54" s="450">
        <v>125</v>
      </c>
      <c r="H54" s="450">
        <v>122</v>
      </c>
      <c r="I54" s="140">
        <f t="shared" si="6"/>
        <v>20</v>
      </c>
      <c r="J54" s="141">
        <f t="shared" si="7"/>
        <v>573</v>
      </c>
      <c r="K54" s="524">
        <f t="shared" si="8"/>
        <v>-195</v>
      </c>
      <c r="L54" s="525">
        <f t="shared" si="9"/>
        <v>122</v>
      </c>
      <c r="M54" s="144">
        <f t="shared" si="10"/>
        <v>168</v>
      </c>
      <c r="N54" s="324"/>
      <c r="O54" s="148"/>
      <c r="P54" s="148"/>
      <c r="Q54" s="548">
        <v>224</v>
      </c>
      <c r="R54" s="84">
        <f t="shared" si="11"/>
        <v>229</v>
      </c>
      <c r="S54" s="149" t="s">
        <v>44</v>
      </c>
      <c r="T54" s="295">
        <f t="shared" si="12"/>
        <v>1</v>
      </c>
      <c r="U54" s="295">
        <f t="shared" si="13"/>
        <v>1</v>
      </c>
      <c r="V54" s="295">
        <f t="shared" si="14"/>
        <v>1</v>
      </c>
      <c r="W54" s="295">
        <f t="shared" si="15"/>
        <v>1</v>
      </c>
      <c r="X54" s="133">
        <f t="shared" si="16"/>
        <v>4</v>
      </c>
      <c r="Y54" s="150">
        <f t="shared" si="17"/>
        <v>138.25</v>
      </c>
      <c r="Z54" s="150">
        <f t="shared" si="18"/>
        <v>143.25</v>
      </c>
    </row>
    <row r="56" spans="4:10" ht="15.75" thickBot="1">
      <c r="D56" s="210"/>
      <c r="E56" s="211"/>
      <c r="F56" s="211"/>
      <c r="G56" s="71"/>
      <c r="H56" s="71" t="s">
        <v>93</v>
      </c>
      <c r="I56" s="12" t="s">
        <v>153</v>
      </c>
      <c r="J56" s="3" t="s">
        <v>154</v>
      </c>
    </row>
    <row r="57" spans="3:10" ht="19.5" customHeight="1">
      <c r="C57" s="553" t="s">
        <v>74</v>
      </c>
      <c r="D57" s="554">
        <v>161</v>
      </c>
      <c r="E57" s="554">
        <v>166</v>
      </c>
      <c r="F57" s="554">
        <v>182</v>
      </c>
      <c r="G57" s="555">
        <v>203</v>
      </c>
      <c r="H57" s="555">
        <v>207</v>
      </c>
      <c r="I57" s="555">
        <v>171</v>
      </c>
      <c r="J57" s="555">
        <v>0</v>
      </c>
    </row>
    <row r="58" spans="3:10" ht="15">
      <c r="C58" s="232" t="s">
        <v>95</v>
      </c>
      <c r="D58" s="233">
        <f aca="true" t="shared" si="19" ref="D58:J58">IF(D57&lt;140,30,IF(D57&gt;=200,0,IF(D57&gt;=140,(200-D57)*0.5)))</f>
        <v>19.5</v>
      </c>
      <c r="E58" s="233">
        <f t="shared" si="19"/>
        <v>17</v>
      </c>
      <c r="F58" s="233">
        <f t="shared" si="19"/>
        <v>9</v>
      </c>
      <c r="G58" s="234">
        <f t="shared" si="19"/>
        <v>0</v>
      </c>
      <c r="H58" s="234">
        <f t="shared" si="19"/>
        <v>0</v>
      </c>
      <c r="I58" s="234">
        <f t="shared" si="19"/>
        <v>14.5</v>
      </c>
      <c r="J58" s="234">
        <f t="shared" si="19"/>
        <v>30</v>
      </c>
    </row>
    <row r="59" spans="3:10" ht="16.5" thickBot="1">
      <c r="C59" s="235" t="s">
        <v>96</v>
      </c>
      <c r="D59" s="236">
        <f aca="true" t="shared" si="20" ref="D59:J59">D58+D57</f>
        <v>180.5</v>
      </c>
      <c r="E59" s="236">
        <f t="shared" si="20"/>
        <v>183</v>
      </c>
      <c r="F59" s="236">
        <f t="shared" si="20"/>
        <v>191</v>
      </c>
      <c r="G59" s="237">
        <f t="shared" si="20"/>
        <v>203</v>
      </c>
      <c r="H59" s="237">
        <f t="shared" si="20"/>
        <v>207</v>
      </c>
      <c r="I59" s="237">
        <f t="shared" si="20"/>
        <v>185.5</v>
      </c>
      <c r="J59" s="237">
        <f t="shared" si="20"/>
        <v>30</v>
      </c>
    </row>
    <row r="60" spans="3:10" ht="15">
      <c r="C60" s="212"/>
      <c r="D60" s="213"/>
      <c r="E60" s="212"/>
      <c r="F60" s="212"/>
      <c r="G60" s="212"/>
      <c r="H60" s="214"/>
      <c r="I60" s="215"/>
      <c r="J60" s="215"/>
    </row>
    <row r="61" spans="3:10" ht="15">
      <c r="C61" s="212"/>
      <c r="D61" s="213"/>
      <c r="E61" s="212"/>
      <c r="F61" s="212"/>
      <c r="G61" s="212"/>
      <c r="H61" s="214"/>
      <c r="I61" s="215"/>
      <c r="J61" s="215"/>
    </row>
  </sheetData>
  <sheetProtection password="CF7A" sheet="1" objects="1" scenarios="1" selectLockedCells="1" selectUnlockedCells="1"/>
  <dataValidations count="1">
    <dataValidation errorStyle="warning" allowBlank="1" showInputMessage="1" showErrorMessage="1" promptTitle="гандикапы" errorTitle="гандикапы" error="неправильный вод" sqref="E60:G60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63" r:id="rId2"/>
  <rowBreaks count="1" manualBreakCount="1">
    <brk id="31" max="255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5"/>
  <dimension ref="A2:AB68"/>
  <sheetViews>
    <sheetView zoomScale="75" zoomScaleNormal="75" zoomScaleSheetLayoutView="75" workbookViewId="0" topLeftCell="A1">
      <selection activeCell="V14" sqref="V14"/>
    </sheetView>
  </sheetViews>
  <sheetFormatPr defaultColWidth="9.140625" defaultRowHeight="12.75"/>
  <cols>
    <col min="1" max="1" width="5.7109375" style="1" customWidth="1"/>
    <col min="2" max="2" width="5.28125" style="556" customWidth="1"/>
    <col min="3" max="3" width="33.8515625" style="75" bestFit="1" customWidth="1"/>
    <col min="4" max="4" width="6.00390625" style="10" bestFit="1" customWidth="1"/>
    <col min="5" max="6" width="6.140625" style="1" customWidth="1"/>
    <col min="7" max="7" width="6.421875" style="3" customWidth="1"/>
    <col min="8" max="8" width="6.57421875" style="3" customWidth="1"/>
    <col min="9" max="9" width="7.140625" style="12" bestFit="1" customWidth="1"/>
    <col min="10" max="10" width="10.28125" style="3" customWidth="1"/>
    <col min="11" max="11" width="7.00390625" style="2" customWidth="1"/>
    <col min="12" max="12" width="7.421875" style="2" customWidth="1"/>
    <col min="13" max="13" width="5.8515625" style="2" customWidth="1"/>
    <col min="14" max="14" width="1.7109375" style="3" customWidth="1"/>
    <col min="15" max="17" width="5.421875" style="4" customWidth="1"/>
    <col min="18" max="18" width="6.00390625" style="5" customWidth="1"/>
    <col min="19" max="19" width="5.421875" style="0" customWidth="1"/>
    <col min="20" max="20" width="6.7109375" style="6" bestFit="1" customWidth="1"/>
    <col min="21" max="21" width="6.7109375" style="2" bestFit="1" customWidth="1"/>
    <col min="22" max="22" width="16.28125" style="0" customWidth="1"/>
    <col min="23" max="23" width="9.28125" style="0" customWidth="1"/>
    <col min="24" max="24" width="9.28125" style="0" bestFit="1" customWidth="1"/>
    <col min="25" max="25" width="9.140625" style="3" customWidth="1"/>
  </cols>
  <sheetData>
    <row r="1" ht="82.5" customHeight="1"/>
    <row r="2" spans="1:8" ht="27" customHeight="1">
      <c r="A2" s="7" t="s">
        <v>97</v>
      </c>
      <c r="C2" s="9" t="s">
        <v>98</v>
      </c>
      <c r="E2" s="11"/>
      <c r="F2" s="11"/>
      <c r="G2" s="11"/>
      <c r="H2" s="11"/>
    </row>
    <row r="3" spans="1:28" ht="55.5" thickBot="1">
      <c r="A3" s="77" t="s">
        <v>2</v>
      </c>
      <c r="B3" s="557" t="s">
        <v>99</v>
      </c>
      <c r="C3" s="239" t="s">
        <v>100</v>
      </c>
      <c r="D3" s="365" t="s">
        <v>5</v>
      </c>
      <c r="E3" s="366" t="s">
        <v>6</v>
      </c>
      <c r="F3" s="366" t="s">
        <v>7</v>
      </c>
      <c r="G3" s="367" t="s">
        <v>166</v>
      </c>
      <c r="H3" s="367" t="s">
        <v>167</v>
      </c>
      <c r="I3" s="19" t="s">
        <v>101</v>
      </c>
      <c r="J3" s="368" t="s">
        <v>102</v>
      </c>
      <c r="K3" s="21" t="s">
        <v>11</v>
      </c>
      <c r="M3" s="12"/>
      <c r="N3" s="2"/>
      <c r="O3" s="2"/>
      <c r="P3" s="2"/>
      <c r="R3" s="3"/>
      <c r="S3" s="3"/>
      <c r="T3" s="4"/>
      <c r="U3" s="5"/>
      <c r="W3" s="6"/>
      <c r="X3" s="2"/>
      <c r="Y3"/>
      <c r="AB3" s="3"/>
    </row>
    <row r="4" spans="1:28" ht="18">
      <c r="A4" s="245" t="s">
        <v>12</v>
      </c>
      <c r="B4" s="326">
        <v>21</v>
      </c>
      <c r="C4" s="278" t="s">
        <v>17</v>
      </c>
      <c r="D4" s="37" t="s">
        <v>50</v>
      </c>
      <c r="E4" s="38">
        <v>159</v>
      </c>
      <c r="F4" s="38">
        <v>256</v>
      </c>
      <c r="G4" s="39">
        <f aca="true" t="shared" si="0" ref="G4:G11">E4+B4</f>
        <v>180</v>
      </c>
      <c r="H4" s="202">
        <f aca="true" t="shared" si="1" ref="H4:H11">F4+B4</f>
        <v>277</v>
      </c>
      <c r="I4" s="40">
        <f aca="true" t="shared" si="2" ref="I4:I11">H4+G4</f>
        <v>457</v>
      </c>
      <c r="J4" s="41">
        <f aca="true" t="shared" si="3" ref="J4:J11">I4-$I$4</f>
        <v>0</v>
      </c>
      <c r="K4" s="252">
        <v>51</v>
      </c>
      <c r="M4" s="31"/>
      <c r="N4" s="2"/>
      <c r="O4" s="2"/>
      <c r="P4" s="2"/>
      <c r="R4" s="3"/>
      <c r="S4" s="3"/>
      <c r="T4" s="4"/>
      <c r="U4" s="5"/>
      <c r="W4" s="6"/>
      <c r="X4" s="2"/>
      <c r="Y4"/>
      <c r="AB4" s="3"/>
    </row>
    <row r="5" spans="1:28" ht="18">
      <c r="A5" s="245" t="s">
        <v>14</v>
      </c>
      <c r="B5" s="326">
        <v>7</v>
      </c>
      <c r="C5" s="278" t="s">
        <v>26</v>
      </c>
      <c r="D5" s="264" t="s">
        <v>48</v>
      </c>
      <c r="E5" s="233">
        <v>213</v>
      </c>
      <c r="F5" s="38">
        <v>225</v>
      </c>
      <c r="G5" s="39">
        <f t="shared" si="0"/>
        <v>220</v>
      </c>
      <c r="H5" s="202">
        <f t="shared" si="1"/>
        <v>232</v>
      </c>
      <c r="I5" s="40">
        <f t="shared" si="2"/>
        <v>452</v>
      </c>
      <c r="J5" s="41">
        <f t="shared" si="3"/>
        <v>-5</v>
      </c>
      <c r="K5" s="252">
        <v>37</v>
      </c>
      <c r="M5" s="31"/>
      <c r="N5" s="2"/>
      <c r="O5" s="2"/>
      <c r="P5" s="2"/>
      <c r="R5" s="3"/>
      <c r="S5" s="3"/>
      <c r="T5" s="4"/>
      <c r="U5" s="5"/>
      <c r="W5" s="6"/>
      <c r="X5" s="2"/>
      <c r="Y5"/>
      <c r="AB5" s="3"/>
    </row>
    <row r="6" spans="1:28" ht="18">
      <c r="A6" s="249" t="s">
        <v>16</v>
      </c>
      <c r="B6" s="326">
        <v>6</v>
      </c>
      <c r="C6" s="278" t="s">
        <v>116</v>
      </c>
      <c r="D6" s="46" t="s">
        <v>53</v>
      </c>
      <c r="E6" s="38">
        <v>174</v>
      </c>
      <c r="F6" s="38">
        <v>256</v>
      </c>
      <c r="G6" s="39">
        <f t="shared" si="0"/>
        <v>180</v>
      </c>
      <c r="H6" s="202">
        <f t="shared" si="1"/>
        <v>262</v>
      </c>
      <c r="I6" s="40">
        <f t="shared" si="2"/>
        <v>442</v>
      </c>
      <c r="J6" s="41">
        <f t="shared" si="3"/>
        <v>-15</v>
      </c>
      <c r="K6" s="252">
        <v>28</v>
      </c>
      <c r="L6" s="45"/>
      <c r="M6" s="45"/>
      <c r="N6" s="2"/>
      <c r="O6" s="2"/>
      <c r="P6" s="2"/>
      <c r="R6" s="3"/>
      <c r="S6" s="3"/>
      <c r="T6" s="4"/>
      <c r="U6" s="5"/>
      <c r="W6" s="6"/>
      <c r="X6" s="2"/>
      <c r="Y6"/>
      <c r="AB6" s="3"/>
    </row>
    <row r="7" spans="1:28" ht="18">
      <c r="A7" s="245" t="s">
        <v>18</v>
      </c>
      <c r="B7" s="326">
        <v>5</v>
      </c>
      <c r="C7" s="278" t="s">
        <v>70</v>
      </c>
      <c r="D7" s="37" t="s">
        <v>38</v>
      </c>
      <c r="E7" s="38">
        <v>263</v>
      </c>
      <c r="F7" s="38">
        <v>164</v>
      </c>
      <c r="G7" s="39">
        <f t="shared" si="0"/>
        <v>268</v>
      </c>
      <c r="H7" s="202">
        <f t="shared" si="1"/>
        <v>169</v>
      </c>
      <c r="I7" s="40">
        <f t="shared" si="2"/>
        <v>437</v>
      </c>
      <c r="J7" s="41">
        <f t="shared" si="3"/>
        <v>-20</v>
      </c>
      <c r="K7" s="252" t="s">
        <v>20</v>
      </c>
      <c r="M7" s="31"/>
      <c r="N7" s="2"/>
      <c r="O7" s="2"/>
      <c r="P7" s="2"/>
      <c r="R7" s="3"/>
      <c r="S7" s="3"/>
      <c r="T7" s="4"/>
      <c r="U7" s="5"/>
      <c r="W7" s="6"/>
      <c r="X7" s="2"/>
      <c r="Y7"/>
      <c r="AB7" s="3"/>
    </row>
    <row r="8" spans="1:28" ht="18">
      <c r="A8" s="245" t="s">
        <v>21</v>
      </c>
      <c r="B8" s="326">
        <v>21</v>
      </c>
      <c r="C8" s="278" t="s">
        <v>155</v>
      </c>
      <c r="D8" s="37" t="s">
        <v>36</v>
      </c>
      <c r="E8" s="38">
        <v>188</v>
      </c>
      <c r="F8" s="38">
        <v>192</v>
      </c>
      <c r="G8" s="39">
        <f t="shared" si="0"/>
        <v>209</v>
      </c>
      <c r="H8" s="202">
        <f t="shared" si="1"/>
        <v>213</v>
      </c>
      <c r="I8" s="40">
        <f t="shared" si="2"/>
        <v>422</v>
      </c>
      <c r="J8" s="41">
        <f t="shared" si="3"/>
        <v>-35</v>
      </c>
      <c r="K8" s="252" t="s">
        <v>23</v>
      </c>
      <c r="M8" s="31"/>
      <c r="N8" s="2"/>
      <c r="O8" s="2"/>
      <c r="P8" s="2"/>
      <c r="R8" s="3"/>
      <c r="S8" s="3"/>
      <c r="T8" s="4"/>
      <c r="U8" s="5"/>
      <c r="W8" s="6"/>
      <c r="X8" s="2"/>
      <c r="Y8"/>
      <c r="AB8" s="3"/>
    </row>
    <row r="9" spans="1:28" ht="18.75" thickBot="1">
      <c r="A9" s="253" t="s">
        <v>24</v>
      </c>
      <c r="B9" s="558">
        <v>15</v>
      </c>
      <c r="C9" s="559" t="s">
        <v>341</v>
      </c>
      <c r="D9" s="37" t="s">
        <v>46</v>
      </c>
      <c r="E9" s="38">
        <v>203</v>
      </c>
      <c r="F9" s="408">
        <v>170</v>
      </c>
      <c r="G9" s="39">
        <f t="shared" si="0"/>
        <v>218</v>
      </c>
      <c r="H9" s="202">
        <f t="shared" si="1"/>
        <v>185</v>
      </c>
      <c r="I9" s="40">
        <f t="shared" si="2"/>
        <v>403</v>
      </c>
      <c r="J9" s="41">
        <f t="shared" si="3"/>
        <v>-54</v>
      </c>
      <c r="K9" s="260">
        <v>-0.3</v>
      </c>
      <c r="M9" s="61"/>
      <c r="N9" s="2"/>
      <c r="O9" s="2"/>
      <c r="P9" s="2"/>
      <c r="R9" s="3"/>
      <c r="S9" s="3"/>
      <c r="T9" s="4"/>
      <c r="U9" s="5"/>
      <c r="W9" s="6"/>
      <c r="X9" s="2"/>
      <c r="Y9"/>
      <c r="AB9" s="3"/>
    </row>
    <row r="10" spans="1:28" ht="18.75" thickTop="1">
      <c r="A10" s="62" t="s">
        <v>25</v>
      </c>
      <c r="B10" s="326">
        <v>12</v>
      </c>
      <c r="C10" s="278" t="s">
        <v>79</v>
      </c>
      <c r="D10" s="46" t="s">
        <v>52</v>
      </c>
      <c r="E10" s="38">
        <v>232</v>
      </c>
      <c r="F10" s="38">
        <v>144</v>
      </c>
      <c r="G10" s="39">
        <f t="shared" si="0"/>
        <v>244</v>
      </c>
      <c r="H10" s="202">
        <f t="shared" si="1"/>
        <v>156</v>
      </c>
      <c r="I10" s="40">
        <f t="shared" si="2"/>
        <v>400</v>
      </c>
      <c r="J10" s="41">
        <f t="shared" si="3"/>
        <v>-57</v>
      </c>
      <c r="K10" s="69"/>
      <c r="M10" s="70"/>
      <c r="N10" s="2"/>
      <c r="O10" s="2"/>
      <c r="P10" s="2"/>
      <c r="R10" s="3"/>
      <c r="S10" s="71"/>
      <c r="T10" s="4"/>
      <c r="U10" s="5"/>
      <c r="W10" s="6"/>
      <c r="X10" s="2"/>
      <c r="Y10"/>
      <c r="AB10" s="3"/>
    </row>
    <row r="11" spans="1:28" ht="18">
      <c r="A11" s="72" t="s">
        <v>27</v>
      </c>
      <c r="B11" s="326">
        <v>10</v>
      </c>
      <c r="C11" s="278" t="s">
        <v>81</v>
      </c>
      <c r="D11" s="37" t="s">
        <v>40</v>
      </c>
      <c r="E11" s="38">
        <v>197</v>
      </c>
      <c r="F11" s="38">
        <v>173</v>
      </c>
      <c r="G11" s="39">
        <f t="shared" si="0"/>
        <v>207</v>
      </c>
      <c r="H11" s="202">
        <f t="shared" si="1"/>
        <v>183</v>
      </c>
      <c r="I11" s="40">
        <f t="shared" si="2"/>
        <v>390</v>
      </c>
      <c r="J11" s="41">
        <f t="shared" si="3"/>
        <v>-67</v>
      </c>
      <c r="K11" s="69"/>
      <c r="M11" s="70"/>
      <c r="N11" s="2"/>
      <c r="O11" s="2"/>
      <c r="P11" s="2"/>
      <c r="R11" s="3"/>
      <c r="S11" s="71"/>
      <c r="T11" s="4"/>
      <c r="U11" s="5"/>
      <c r="W11" s="6"/>
      <c r="X11" s="2"/>
      <c r="Y11"/>
      <c r="AB11" s="3"/>
    </row>
    <row r="12" spans="1:28" ht="18">
      <c r="A12" s="266"/>
      <c r="B12" s="560"/>
      <c r="C12" s="373"/>
      <c r="D12" s="267"/>
      <c r="E12" s="268"/>
      <c r="F12" s="268"/>
      <c r="G12" s="269"/>
      <c r="H12" s="116"/>
      <c r="I12" s="116"/>
      <c r="J12" s="96"/>
      <c r="K12" s="69"/>
      <c r="M12" s="70"/>
      <c r="N12" s="2"/>
      <c r="O12" s="2"/>
      <c r="P12" s="2"/>
      <c r="R12" s="3"/>
      <c r="S12" s="71"/>
      <c r="T12" s="4"/>
      <c r="U12" s="5"/>
      <c r="W12" s="6"/>
      <c r="X12" s="2"/>
      <c r="Y12"/>
      <c r="AB12" s="3"/>
    </row>
    <row r="13" spans="1:28" ht="20.25">
      <c r="A13" s="266"/>
      <c r="B13" s="560"/>
      <c r="C13" s="121"/>
      <c r="D13" s="267"/>
      <c r="E13" s="268"/>
      <c r="F13" s="268"/>
      <c r="G13" s="269"/>
      <c r="H13" s="116"/>
      <c r="I13" s="116"/>
      <c r="J13" s="96"/>
      <c r="K13" s="69"/>
      <c r="M13" s="70"/>
      <c r="N13" s="2"/>
      <c r="O13" s="2"/>
      <c r="P13" s="2"/>
      <c r="R13" s="3"/>
      <c r="S13" s="71"/>
      <c r="T13" s="4"/>
      <c r="U13" s="5"/>
      <c r="W13" s="6"/>
      <c r="X13" s="2"/>
      <c r="Y13"/>
      <c r="AB13" s="3"/>
    </row>
    <row r="14" ht="63" customHeight="1">
      <c r="L14" s="76"/>
    </row>
    <row r="15" spans="1:8" ht="18">
      <c r="A15" s="7" t="s">
        <v>97</v>
      </c>
      <c r="C15" s="9" t="s">
        <v>105</v>
      </c>
      <c r="E15" s="11"/>
      <c r="F15" s="11"/>
      <c r="G15" s="11"/>
      <c r="H15" s="11"/>
    </row>
    <row r="16" spans="1:8" ht="49.5" customHeight="1" thickBot="1">
      <c r="A16" s="77" t="s">
        <v>32</v>
      </c>
      <c r="B16" s="374" t="s">
        <v>99</v>
      </c>
      <c r="C16" s="15" t="s">
        <v>100</v>
      </c>
      <c r="D16" s="77" t="s">
        <v>5</v>
      </c>
      <c r="E16" s="80" t="s">
        <v>6</v>
      </c>
      <c r="F16" s="81" t="s">
        <v>168</v>
      </c>
      <c r="G16" s="82" t="s">
        <v>102</v>
      </c>
      <c r="H16" s="83"/>
    </row>
    <row r="17" spans="1:19" ht="18.75" thickBot="1">
      <c r="A17" s="84">
        <v>1</v>
      </c>
      <c r="B17" s="326">
        <v>5</v>
      </c>
      <c r="C17" s="561" t="s">
        <v>70</v>
      </c>
      <c r="D17" s="85" t="s">
        <v>46</v>
      </c>
      <c r="E17" s="86">
        <v>263</v>
      </c>
      <c r="F17" s="67">
        <f aca="true" t="shared" si="4" ref="F17:F31">B17+E17</f>
        <v>268</v>
      </c>
      <c r="G17" s="259">
        <f aca="true" t="shared" si="5" ref="G17:G31">F17-$F$22</f>
        <v>61</v>
      </c>
      <c r="H17" s="100" t="s">
        <v>39</v>
      </c>
      <c r="I17" s="87">
        <v>1</v>
      </c>
      <c r="P17" s="88"/>
      <c r="Q17" s="89"/>
      <c r="R17" s="90"/>
      <c r="S17" s="91"/>
    </row>
    <row r="18" spans="1:19" ht="19.5" thickBot="1" thickTop="1">
      <c r="A18" s="84">
        <v>2</v>
      </c>
      <c r="B18" s="326">
        <v>12</v>
      </c>
      <c r="C18" s="278" t="s">
        <v>79</v>
      </c>
      <c r="D18" s="46" t="s">
        <v>34</v>
      </c>
      <c r="E18" s="38">
        <v>232</v>
      </c>
      <c r="F18" s="67">
        <f t="shared" si="4"/>
        <v>244</v>
      </c>
      <c r="G18" s="259">
        <f t="shared" si="5"/>
        <v>37</v>
      </c>
      <c r="I18" s="87">
        <v>2</v>
      </c>
      <c r="P18" s="88"/>
      <c r="Q18" s="89"/>
      <c r="R18" s="90"/>
      <c r="S18" s="91"/>
    </row>
    <row r="19" spans="1:19" ht="19.5" thickBot="1" thickTop="1">
      <c r="A19" s="94">
        <v>3</v>
      </c>
      <c r="B19" s="326">
        <v>7</v>
      </c>
      <c r="C19" s="278" t="s">
        <v>26</v>
      </c>
      <c r="D19" s="264" t="s">
        <v>44</v>
      </c>
      <c r="E19" s="233">
        <v>213</v>
      </c>
      <c r="F19" s="67">
        <f t="shared" si="4"/>
        <v>220</v>
      </c>
      <c r="G19" s="259">
        <f t="shared" si="5"/>
        <v>13</v>
      </c>
      <c r="H19" s="96"/>
      <c r="I19" s="87">
        <v>3</v>
      </c>
      <c r="J19" s="32"/>
      <c r="P19" s="88"/>
      <c r="Q19" s="89"/>
      <c r="R19" s="90"/>
      <c r="S19" s="91"/>
    </row>
    <row r="20" spans="1:19" ht="19.5" thickBot="1" thickTop="1">
      <c r="A20" s="84">
        <v>4</v>
      </c>
      <c r="B20" s="562">
        <v>15</v>
      </c>
      <c r="C20" s="563" t="s">
        <v>341</v>
      </c>
      <c r="D20" s="37" t="s">
        <v>50</v>
      </c>
      <c r="E20" s="38">
        <v>203</v>
      </c>
      <c r="F20" s="67">
        <f t="shared" si="4"/>
        <v>218</v>
      </c>
      <c r="G20" s="259">
        <f t="shared" si="5"/>
        <v>11</v>
      </c>
      <c r="H20" s="100" t="s">
        <v>39</v>
      </c>
      <c r="I20" s="87">
        <v>4</v>
      </c>
      <c r="P20" s="88"/>
      <c r="Q20" s="89"/>
      <c r="R20" s="90"/>
      <c r="S20" s="91"/>
    </row>
    <row r="21" spans="1:19" ht="19.5" thickBot="1" thickTop="1">
      <c r="A21" s="84">
        <v>5</v>
      </c>
      <c r="B21" s="326">
        <v>21</v>
      </c>
      <c r="C21" s="278" t="s">
        <v>155</v>
      </c>
      <c r="D21" s="37" t="s">
        <v>52</v>
      </c>
      <c r="E21" s="38">
        <v>188</v>
      </c>
      <c r="F21" s="67">
        <f t="shared" si="4"/>
        <v>209</v>
      </c>
      <c r="G21" s="259">
        <f t="shared" si="5"/>
        <v>2</v>
      </c>
      <c r="I21" s="87">
        <v>5</v>
      </c>
      <c r="P21" s="88"/>
      <c r="Q21" s="89"/>
      <c r="R21" s="90"/>
      <c r="S21" s="91"/>
    </row>
    <row r="22" spans="1:19" ht="19.5" thickBot="1" thickTop="1">
      <c r="A22" s="101">
        <v>6</v>
      </c>
      <c r="B22" s="564">
        <v>10</v>
      </c>
      <c r="C22" s="565" t="s">
        <v>81</v>
      </c>
      <c r="D22" s="102" t="s">
        <v>37</v>
      </c>
      <c r="E22" s="103">
        <v>197</v>
      </c>
      <c r="F22" s="104">
        <f t="shared" si="4"/>
        <v>207</v>
      </c>
      <c r="G22" s="259">
        <f t="shared" si="5"/>
        <v>0</v>
      </c>
      <c r="I22" s="87">
        <v>6</v>
      </c>
      <c r="P22" s="88"/>
      <c r="Q22" s="89"/>
      <c r="R22" s="90"/>
      <c r="S22" s="91"/>
    </row>
    <row r="23" spans="1:19" ht="18.75" thickTop="1">
      <c r="A23" s="106">
        <v>7</v>
      </c>
      <c r="B23" s="135">
        <v>30</v>
      </c>
      <c r="C23" s="566" t="s">
        <v>141</v>
      </c>
      <c r="D23" s="85" t="s">
        <v>43</v>
      </c>
      <c r="E23" s="86">
        <v>158</v>
      </c>
      <c r="F23" s="67">
        <f t="shared" si="4"/>
        <v>188</v>
      </c>
      <c r="G23" s="68">
        <f t="shared" si="5"/>
        <v>-19</v>
      </c>
      <c r="I23" s="70"/>
      <c r="N23" s="4"/>
      <c r="P23" s="88"/>
      <c r="Q23" s="89"/>
      <c r="R23" s="90"/>
      <c r="S23" s="91"/>
    </row>
    <row r="24" spans="1:19" ht="18">
      <c r="A24" s="106">
        <v>8</v>
      </c>
      <c r="B24" s="326">
        <v>21</v>
      </c>
      <c r="C24" s="278" t="s">
        <v>45</v>
      </c>
      <c r="D24" s="37" t="s">
        <v>41</v>
      </c>
      <c r="E24" s="38">
        <v>164</v>
      </c>
      <c r="F24" s="67">
        <f t="shared" si="4"/>
        <v>185</v>
      </c>
      <c r="G24" s="41">
        <f t="shared" si="5"/>
        <v>-22</v>
      </c>
      <c r="H24" s="96"/>
      <c r="I24" s="70"/>
      <c r="P24" s="88"/>
      <c r="Q24" s="89"/>
      <c r="R24" s="90"/>
      <c r="S24" s="91"/>
    </row>
    <row r="25" spans="1:19" ht="18">
      <c r="A25" s="109">
        <v>9</v>
      </c>
      <c r="B25" s="326">
        <v>21</v>
      </c>
      <c r="C25" s="561" t="s">
        <v>17</v>
      </c>
      <c r="D25" s="37" t="s">
        <v>38</v>
      </c>
      <c r="E25" s="38">
        <v>159</v>
      </c>
      <c r="F25" s="115">
        <f t="shared" si="4"/>
        <v>180</v>
      </c>
      <c r="G25" s="41">
        <f t="shared" si="5"/>
        <v>-27</v>
      </c>
      <c r="H25" s="100" t="s">
        <v>39</v>
      </c>
      <c r="I25" s="110"/>
      <c r="P25" s="88"/>
      <c r="Q25" s="89"/>
      <c r="R25" s="90"/>
      <c r="S25" s="91"/>
    </row>
    <row r="26" spans="1:19" ht="18">
      <c r="A26" s="106">
        <v>10</v>
      </c>
      <c r="B26" s="326">
        <v>6</v>
      </c>
      <c r="C26" s="561" t="s">
        <v>116</v>
      </c>
      <c r="D26" s="46" t="s">
        <v>55</v>
      </c>
      <c r="E26" s="38">
        <v>174</v>
      </c>
      <c r="F26" s="67">
        <f t="shared" si="4"/>
        <v>180</v>
      </c>
      <c r="G26" s="41">
        <f t="shared" si="5"/>
        <v>-27</v>
      </c>
      <c r="H26" s="100" t="s">
        <v>39</v>
      </c>
      <c r="I26" s="70"/>
      <c r="P26" s="88"/>
      <c r="Q26" s="89"/>
      <c r="R26" s="90"/>
      <c r="S26" s="91"/>
    </row>
    <row r="27" spans="1:19" ht="20.25" customHeight="1">
      <c r="A27" s="106">
        <v>11</v>
      </c>
      <c r="B27" s="326">
        <v>6</v>
      </c>
      <c r="C27" s="567" t="s">
        <v>42</v>
      </c>
      <c r="D27" s="37" t="s">
        <v>40</v>
      </c>
      <c r="E27" s="38">
        <v>170</v>
      </c>
      <c r="F27" s="67">
        <f t="shared" si="4"/>
        <v>176</v>
      </c>
      <c r="G27" s="41">
        <f t="shared" si="5"/>
        <v>-31</v>
      </c>
      <c r="H27" s="96"/>
      <c r="I27" s="70"/>
      <c r="P27" s="88"/>
      <c r="Q27" s="113"/>
      <c r="R27" s="90"/>
      <c r="S27" s="91"/>
    </row>
    <row r="28" spans="1:19" ht="20.25" customHeight="1">
      <c r="A28" s="106">
        <v>12</v>
      </c>
      <c r="B28" s="326">
        <v>3</v>
      </c>
      <c r="C28" s="278" t="s">
        <v>130</v>
      </c>
      <c r="D28" s="37" t="s">
        <v>53</v>
      </c>
      <c r="E28" s="38">
        <v>166</v>
      </c>
      <c r="F28" s="67">
        <f t="shared" si="4"/>
        <v>169</v>
      </c>
      <c r="G28" s="41">
        <f t="shared" si="5"/>
        <v>-38</v>
      </c>
      <c r="I28" s="70"/>
      <c r="P28" s="88"/>
      <c r="Q28" s="113"/>
      <c r="R28" s="90"/>
      <c r="S28" s="91"/>
    </row>
    <row r="29" spans="1:19" ht="20.25" customHeight="1">
      <c r="A29" s="106">
        <v>13</v>
      </c>
      <c r="B29" s="326">
        <v>18</v>
      </c>
      <c r="C29" s="278" t="s">
        <v>131</v>
      </c>
      <c r="D29" s="37" t="s">
        <v>35</v>
      </c>
      <c r="E29" s="38">
        <v>151</v>
      </c>
      <c r="F29" s="67">
        <f t="shared" si="4"/>
        <v>169</v>
      </c>
      <c r="G29" s="41">
        <f t="shared" si="5"/>
        <v>-38</v>
      </c>
      <c r="I29" s="70"/>
      <c r="P29" s="88"/>
      <c r="Q29" s="113"/>
      <c r="R29" s="90"/>
      <c r="S29" s="91"/>
    </row>
    <row r="30" spans="1:19" ht="20.25" customHeight="1">
      <c r="A30" s="106">
        <v>14</v>
      </c>
      <c r="B30" s="326">
        <v>3</v>
      </c>
      <c r="C30" s="278" t="s">
        <v>157</v>
      </c>
      <c r="D30" s="37" t="s">
        <v>48</v>
      </c>
      <c r="E30" s="38">
        <v>154</v>
      </c>
      <c r="F30" s="67">
        <f t="shared" si="4"/>
        <v>157</v>
      </c>
      <c r="G30" s="41">
        <f t="shared" si="5"/>
        <v>-50</v>
      </c>
      <c r="H30" s="96"/>
      <c r="I30" s="70"/>
      <c r="P30" s="88"/>
      <c r="Q30" s="113"/>
      <c r="R30" s="90"/>
      <c r="S30" s="91"/>
    </row>
    <row r="31" spans="1:19" ht="20.25" customHeight="1">
      <c r="A31" s="106">
        <v>15</v>
      </c>
      <c r="B31" s="562">
        <v>12</v>
      </c>
      <c r="C31" s="568" t="s">
        <v>139</v>
      </c>
      <c r="D31" s="37" t="s">
        <v>36</v>
      </c>
      <c r="E31" s="38">
        <v>140</v>
      </c>
      <c r="F31" s="67">
        <f t="shared" si="4"/>
        <v>152</v>
      </c>
      <c r="G31" s="41">
        <f t="shared" si="5"/>
        <v>-55</v>
      </c>
      <c r="I31" s="70"/>
      <c r="P31" s="88"/>
      <c r="Q31" s="113"/>
      <c r="R31" s="90"/>
      <c r="S31" s="91"/>
    </row>
    <row r="32" spans="1:19" ht="118.5" customHeight="1">
      <c r="A32" s="116"/>
      <c r="B32" s="560"/>
      <c r="C32" s="118"/>
      <c r="D32" s="119"/>
      <c r="E32" s="120"/>
      <c r="F32" s="116"/>
      <c r="G32" s="96"/>
      <c r="H32" s="96"/>
      <c r="I32" s="70"/>
      <c r="P32" s="88"/>
      <c r="Q32" s="113"/>
      <c r="R32" s="90"/>
      <c r="S32" s="91"/>
    </row>
    <row r="33" spans="1:13" ht="20.25">
      <c r="A33" s="7" t="s">
        <v>56</v>
      </c>
      <c r="E33" s="121" t="s">
        <v>156</v>
      </c>
      <c r="M33" s="122">
        <f>MAX(E35:H50)</f>
        <v>253</v>
      </c>
    </row>
    <row r="34" spans="1:21" s="133" customFormat="1" ht="66" customHeight="1" thickBot="1">
      <c r="A34" s="77" t="s">
        <v>57</v>
      </c>
      <c r="B34" s="569" t="s">
        <v>99</v>
      </c>
      <c r="C34" s="79" t="s">
        <v>100</v>
      </c>
      <c r="D34" s="77" t="s">
        <v>5</v>
      </c>
      <c r="E34" s="123">
        <v>1</v>
      </c>
      <c r="F34" s="123">
        <v>2</v>
      </c>
      <c r="G34" s="123">
        <v>3</v>
      </c>
      <c r="H34" s="123">
        <v>4</v>
      </c>
      <c r="I34" s="283" t="s">
        <v>108</v>
      </c>
      <c r="J34" s="81" t="s">
        <v>158</v>
      </c>
      <c r="K34" s="570" t="s">
        <v>102</v>
      </c>
      <c r="L34" s="79" t="s">
        <v>59</v>
      </c>
      <c r="M34" s="79" t="s">
        <v>60</v>
      </c>
      <c r="N34" s="127"/>
      <c r="O34" s="128" t="s">
        <v>61</v>
      </c>
      <c r="P34" s="129" t="s">
        <v>62</v>
      </c>
      <c r="Q34" s="130" t="s">
        <v>63</v>
      </c>
      <c r="R34" s="130" t="s">
        <v>64</v>
      </c>
      <c r="S34" s="131" t="s">
        <v>65</v>
      </c>
      <c r="T34" s="285" t="s">
        <v>66</v>
      </c>
      <c r="U34" s="286" t="s">
        <v>110</v>
      </c>
    </row>
    <row r="35" spans="1:21" s="133" customFormat="1" ht="20.25" customHeight="1">
      <c r="A35" s="134">
        <v>1</v>
      </c>
      <c r="B35" s="135">
        <v>5</v>
      </c>
      <c r="C35" s="598" t="s">
        <v>70</v>
      </c>
      <c r="D35" s="135" t="s">
        <v>53</v>
      </c>
      <c r="E35" s="599">
        <v>247</v>
      </c>
      <c r="F35" s="139">
        <v>203</v>
      </c>
      <c r="G35" s="163">
        <v>201</v>
      </c>
      <c r="H35" s="139">
        <v>200</v>
      </c>
      <c r="I35" s="140">
        <f aca="true" t="shared" si="6" ref="I35:I60">B35*4</f>
        <v>20</v>
      </c>
      <c r="J35" s="141">
        <f aca="true" t="shared" si="7" ref="J35:J60">SUM(E35:H35)+I35</f>
        <v>871</v>
      </c>
      <c r="K35" s="571">
        <f aca="true" t="shared" si="8" ref="K35:K60">J35-$J$44</f>
        <v>66</v>
      </c>
      <c r="L35" s="572">
        <f aca="true" t="shared" si="9" ref="L35:L60">MIN(E35:H35)</f>
        <v>200</v>
      </c>
      <c r="M35" s="144">
        <f aca="true" t="shared" si="10" ref="M35:M60">MAX(E35:H35)</f>
        <v>247</v>
      </c>
      <c r="N35" s="145"/>
      <c r="O35" s="163">
        <v>201</v>
      </c>
      <c r="P35" s="147"/>
      <c r="Q35" s="148"/>
      <c r="R35" s="66">
        <f aca="true" t="shared" si="11" ref="R35:R60">Q35+P35+B35</f>
        <v>5</v>
      </c>
      <c r="S35" s="149" t="s">
        <v>46</v>
      </c>
      <c r="T35" s="160">
        <f aca="true" t="shared" si="12" ref="T35:T60">(J35-I35)/4</f>
        <v>212.75</v>
      </c>
      <c r="U35" s="160">
        <f aca="true" t="shared" si="13" ref="U35:U60">J35/4</f>
        <v>217.75</v>
      </c>
    </row>
    <row r="36" spans="1:21" s="133" customFormat="1" ht="20.25" customHeight="1" thickBot="1">
      <c r="A36" s="296">
        <v>2</v>
      </c>
      <c r="B36" s="1211">
        <v>15</v>
      </c>
      <c r="C36" s="1213" t="s">
        <v>341</v>
      </c>
      <c r="D36" s="381" t="s">
        <v>73</v>
      </c>
      <c r="E36" s="389">
        <v>188</v>
      </c>
      <c r="F36" s="389">
        <v>205</v>
      </c>
      <c r="G36" s="385">
        <v>196</v>
      </c>
      <c r="H36" s="445">
        <v>199</v>
      </c>
      <c r="I36" s="386">
        <f t="shared" si="6"/>
        <v>60</v>
      </c>
      <c r="J36" s="141">
        <f t="shared" si="7"/>
        <v>848</v>
      </c>
      <c r="K36" s="571">
        <f t="shared" si="8"/>
        <v>43</v>
      </c>
      <c r="L36" s="572">
        <f t="shared" si="9"/>
        <v>188</v>
      </c>
      <c r="M36" s="144">
        <f t="shared" si="10"/>
        <v>205</v>
      </c>
      <c r="N36" s="345"/>
      <c r="O36" s="1197">
        <v>199</v>
      </c>
      <c r="P36" s="308"/>
      <c r="Q36" s="293"/>
      <c r="R36" s="66">
        <f t="shared" si="11"/>
        <v>15</v>
      </c>
      <c r="S36" s="294" t="s">
        <v>50</v>
      </c>
      <c r="T36" s="150">
        <f t="shared" si="12"/>
        <v>197</v>
      </c>
      <c r="U36" s="160">
        <f t="shared" si="13"/>
        <v>212</v>
      </c>
    </row>
    <row r="37" spans="1:21" s="133" customFormat="1" ht="20.25" customHeight="1" thickTop="1">
      <c r="A37" s="161">
        <v>3</v>
      </c>
      <c r="B37" s="135">
        <v>6</v>
      </c>
      <c r="C37" s="600" t="s">
        <v>116</v>
      </c>
      <c r="D37" s="135" t="s">
        <v>36</v>
      </c>
      <c r="E37" s="136">
        <v>221</v>
      </c>
      <c r="F37" s="379">
        <v>245</v>
      </c>
      <c r="G37" s="139">
        <v>198</v>
      </c>
      <c r="H37" s="139">
        <v>159</v>
      </c>
      <c r="I37" s="140">
        <f t="shared" si="6"/>
        <v>24</v>
      </c>
      <c r="J37" s="141">
        <f t="shared" si="7"/>
        <v>847</v>
      </c>
      <c r="K37" s="571">
        <f t="shared" si="8"/>
        <v>42</v>
      </c>
      <c r="L37" s="572">
        <f t="shared" si="9"/>
        <v>159</v>
      </c>
      <c r="M37" s="144">
        <f t="shared" si="10"/>
        <v>245</v>
      </c>
      <c r="N37" s="145"/>
      <c r="O37" s="146"/>
      <c r="P37" s="147"/>
      <c r="Q37" s="148"/>
      <c r="R37" s="66">
        <f t="shared" si="11"/>
        <v>6</v>
      </c>
      <c r="S37" s="149"/>
      <c r="T37" s="150">
        <f t="shared" si="12"/>
        <v>205.75</v>
      </c>
      <c r="U37" s="160">
        <f t="shared" si="13"/>
        <v>211.75</v>
      </c>
    </row>
    <row r="38" spans="1:21" s="133" customFormat="1" ht="20.25" customHeight="1" thickBot="1">
      <c r="A38" s="412">
        <v>4</v>
      </c>
      <c r="B38" s="575">
        <v>12</v>
      </c>
      <c r="C38" s="1214" t="s">
        <v>79</v>
      </c>
      <c r="D38" s="575" t="s">
        <v>35</v>
      </c>
      <c r="E38" s="1216">
        <v>191</v>
      </c>
      <c r="F38" s="1217">
        <v>209</v>
      </c>
      <c r="G38" s="385">
        <v>176</v>
      </c>
      <c r="H38" s="414">
        <v>214</v>
      </c>
      <c r="I38" s="576">
        <f t="shared" si="6"/>
        <v>48</v>
      </c>
      <c r="J38" s="577">
        <f t="shared" si="7"/>
        <v>838</v>
      </c>
      <c r="K38" s="571">
        <f t="shared" si="8"/>
        <v>33</v>
      </c>
      <c r="L38" s="578">
        <f t="shared" si="9"/>
        <v>176</v>
      </c>
      <c r="M38" s="144">
        <f t="shared" si="10"/>
        <v>214</v>
      </c>
      <c r="N38" s="579"/>
      <c r="O38" s="580">
        <v>214</v>
      </c>
      <c r="P38" s="581"/>
      <c r="Q38" s="148"/>
      <c r="R38" s="66">
        <f t="shared" si="11"/>
        <v>12</v>
      </c>
      <c r="S38" s="149" t="s">
        <v>34</v>
      </c>
      <c r="T38" s="150">
        <f t="shared" si="12"/>
        <v>197.5</v>
      </c>
      <c r="U38" s="160">
        <f t="shared" si="13"/>
        <v>209.5</v>
      </c>
    </row>
    <row r="39" spans="1:21" s="180" customFormat="1" ht="20.25" customHeight="1" thickTop="1">
      <c r="A39" s="179">
        <v>5</v>
      </c>
      <c r="B39" s="135">
        <v>21</v>
      </c>
      <c r="C39" s="582" t="s">
        <v>17</v>
      </c>
      <c r="D39" s="135" t="s">
        <v>41</v>
      </c>
      <c r="E39" s="66">
        <v>202</v>
      </c>
      <c r="F39" s="139">
        <v>155</v>
      </c>
      <c r="G39" s="136">
        <v>187</v>
      </c>
      <c r="H39" s="136">
        <v>205</v>
      </c>
      <c r="I39" s="140">
        <f t="shared" si="6"/>
        <v>84</v>
      </c>
      <c r="J39" s="141">
        <f t="shared" si="7"/>
        <v>833</v>
      </c>
      <c r="K39" s="571">
        <f t="shared" si="8"/>
        <v>28</v>
      </c>
      <c r="L39" s="572">
        <f t="shared" si="9"/>
        <v>155</v>
      </c>
      <c r="M39" s="144">
        <f t="shared" si="10"/>
        <v>205</v>
      </c>
      <c r="N39" s="145"/>
      <c r="O39" s="148"/>
      <c r="P39" s="147"/>
      <c r="Q39" s="308"/>
      <c r="R39" s="325">
        <f t="shared" si="11"/>
        <v>21</v>
      </c>
      <c r="S39" s="294"/>
      <c r="T39" s="150">
        <f t="shared" si="12"/>
        <v>187.25</v>
      </c>
      <c r="U39" s="160">
        <f t="shared" si="13"/>
        <v>208.25</v>
      </c>
    </row>
    <row r="40" spans="1:21" s="180" customFormat="1" ht="20.25" customHeight="1">
      <c r="A40" s="181">
        <v>6</v>
      </c>
      <c r="B40" s="321">
        <v>3</v>
      </c>
      <c r="C40" s="583" t="s">
        <v>133</v>
      </c>
      <c r="D40" s="321" t="s">
        <v>40</v>
      </c>
      <c r="E40" s="136">
        <v>181</v>
      </c>
      <c r="F40" s="139">
        <v>178</v>
      </c>
      <c r="G40" s="322">
        <v>201</v>
      </c>
      <c r="H40" s="379">
        <v>253</v>
      </c>
      <c r="I40" s="323">
        <f t="shared" si="6"/>
        <v>12</v>
      </c>
      <c r="J40" s="141">
        <f t="shared" si="7"/>
        <v>825</v>
      </c>
      <c r="K40" s="571">
        <f t="shared" si="8"/>
        <v>20</v>
      </c>
      <c r="L40" s="572">
        <f t="shared" si="9"/>
        <v>178</v>
      </c>
      <c r="M40" s="144">
        <f t="shared" si="10"/>
        <v>253</v>
      </c>
      <c r="N40" s="324"/>
      <c r="O40" s="146"/>
      <c r="P40" s="147"/>
      <c r="Q40" s="148"/>
      <c r="R40" s="66">
        <f t="shared" si="11"/>
        <v>3</v>
      </c>
      <c r="S40" s="149"/>
      <c r="T40" s="150">
        <f t="shared" si="12"/>
        <v>203.25</v>
      </c>
      <c r="U40" s="160">
        <f t="shared" si="13"/>
        <v>206.25</v>
      </c>
    </row>
    <row r="41" spans="1:21" s="133" customFormat="1" ht="20.25" customHeight="1">
      <c r="A41" s="181">
        <v>7</v>
      </c>
      <c r="B41" s="326">
        <v>7</v>
      </c>
      <c r="C41" s="248" t="s">
        <v>26</v>
      </c>
      <c r="D41" s="326" t="s">
        <v>38</v>
      </c>
      <c r="E41" s="420">
        <v>192</v>
      </c>
      <c r="F41" s="327">
        <v>184</v>
      </c>
      <c r="G41" s="327">
        <v>181</v>
      </c>
      <c r="H41" s="327">
        <v>236</v>
      </c>
      <c r="I41" s="323">
        <f t="shared" si="6"/>
        <v>28</v>
      </c>
      <c r="J41" s="141">
        <f t="shared" si="7"/>
        <v>821</v>
      </c>
      <c r="K41" s="571">
        <f t="shared" si="8"/>
        <v>16</v>
      </c>
      <c r="L41" s="572">
        <f t="shared" si="9"/>
        <v>181</v>
      </c>
      <c r="M41" s="144">
        <f t="shared" si="10"/>
        <v>236</v>
      </c>
      <c r="N41" s="145"/>
      <c r="O41" s="308"/>
      <c r="P41" s="420">
        <v>192</v>
      </c>
      <c r="Q41" s="293"/>
      <c r="R41" s="147">
        <f t="shared" si="11"/>
        <v>199</v>
      </c>
      <c r="S41" s="294" t="s">
        <v>37</v>
      </c>
      <c r="T41" s="150">
        <f t="shared" si="12"/>
        <v>198.25</v>
      </c>
      <c r="U41" s="160">
        <f t="shared" si="13"/>
        <v>205.25</v>
      </c>
    </row>
    <row r="42" spans="1:21" s="133" customFormat="1" ht="20.25" customHeight="1">
      <c r="A42" s="181">
        <v>8</v>
      </c>
      <c r="B42" s="326">
        <v>6</v>
      </c>
      <c r="C42" s="592" t="s">
        <v>42</v>
      </c>
      <c r="D42" s="326" t="s">
        <v>55</v>
      </c>
      <c r="E42" s="327">
        <v>202</v>
      </c>
      <c r="F42" s="327">
        <v>189</v>
      </c>
      <c r="G42" s="394">
        <v>180</v>
      </c>
      <c r="H42" s="327">
        <v>216</v>
      </c>
      <c r="I42" s="323">
        <f t="shared" si="6"/>
        <v>24</v>
      </c>
      <c r="J42" s="141">
        <f t="shared" si="7"/>
        <v>811</v>
      </c>
      <c r="K42" s="571">
        <f t="shared" si="8"/>
        <v>6</v>
      </c>
      <c r="L42" s="572">
        <f t="shared" si="9"/>
        <v>180</v>
      </c>
      <c r="M42" s="144">
        <f t="shared" si="10"/>
        <v>216</v>
      </c>
      <c r="N42" s="324"/>
      <c r="O42" s="394">
        <v>180</v>
      </c>
      <c r="P42" s="292"/>
      <c r="Q42" s="594"/>
      <c r="R42" s="66">
        <f t="shared" si="11"/>
        <v>6</v>
      </c>
      <c r="S42" s="294" t="s">
        <v>38</v>
      </c>
      <c r="T42" s="150">
        <f t="shared" si="12"/>
        <v>196.75</v>
      </c>
      <c r="U42" s="160">
        <f t="shared" si="13"/>
        <v>202.75</v>
      </c>
    </row>
    <row r="43" spans="1:21" s="133" customFormat="1" ht="20.25" customHeight="1">
      <c r="A43" s="182">
        <v>9</v>
      </c>
      <c r="B43" s="135">
        <v>30</v>
      </c>
      <c r="C43" s="589" t="s">
        <v>141</v>
      </c>
      <c r="D43" s="135" t="s">
        <v>37</v>
      </c>
      <c r="E43" s="136">
        <v>185</v>
      </c>
      <c r="F43" s="310">
        <v>174</v>
      </c>
      <c r="G43" s="136">
        <v>158</v>
      </c>
      <c r="H43" s="136">
        <v>172</v>
      </c>
      <c r="I43" s="140">
        <f t="shared" si="6"/>
        <v>120</v>
      </c>
      <c r="J43" s="141">
        <f t="shared" si="7"/>
        <v>809</v>
      </c>
      <c r="K43" s="571">
        <f t="shared" si="8"/>
        <v>4</v>
      </c>
      <c r="L43" s="572">
        <f t="shared" si="9"/>
        <v>158</v>
      </c>
      <c r="M43" s="144">
        <f t="shared" si="10"/>
        <v>185</v>
      </c>
      <c r="N43" s="324"/>
      <c r="O43" s="310">
        <v>174</v>
      </c>
      <c r="P43" s="147"/>
      <c r="Q43" s="348"/>
      <c r="R43" s="66">
        <f t="shared" si="11"/>
        <v>30</v>
      </c>
      <c r="S43" s="149" t="s">
        <v>52</v>
      </c>
      <c r="T43" s="150">
        <f t="shared" si="12"/>
        <v>172.25</v>
      </c>
      <c r="U43" s="150">
        <f t="shared" si="13"/>
        <v>202.25</v>
      </c>
    </row>
    <row r="44" spans="1:21" s="133" customFormat="1" ht="20.25" customHeight="1" thickBot="1">
      <c r="A44" s="183">
        <v>10</v>
      </c>
      <c r="B44" s="1210">
        <v>12</v>
      </c>
      <c r="C44" s="586" t="s">
        <v>139</v>
      </c>
      <c r="D44" s="333" t="s">
        <v>113</v>
      </c>
      <c r="E44" s="334">
        <v>150</v>
      </c>
      <c r="F44" s="397">
        <v>223</v>
      </c>
      <c r="G44" s="397">
        <v>169</v>
      </c>
      <c r="H44" s="397">
        <v>215</v>
      </c>
      <c r="I44" s="336">
        <f t="shared" si="6"/>
        <v>48</v>
      </c>
      <c r="J44" s="463">
        <f t="shared" si="7"/>
        <v>805</v>
      </c>
      <c r="K44" s="587">
        <f t="shared" si="8"/>
        <v>0</v>
      </c>
      <c r="L44" s="588">
        <f t="shared" si="9"/>
        <v>150</v>
      </c>
      <c r="M44" s="338">
        <f t="shared" si="10"/>
        <v>223</v>
      </c>
      <c r="N44" s="339"/>
      <c r="O44" s="398"/>
      <c r="P44" s="341"/>
      <c r="Q44" s="340"/>
      <c r="R44" s="342">
        <f t="shared" si="11"/>
        <v>12</v>
      </c>
      <c r="S44" s="343"/>
      <c r="T44" s="200">
        <f t="shared" si="12"/>
        <v>189.25</v>
      </c>
      <c r="U44" s="200">
        <f t="shared" si="13"/>
        <v>201.25</v>
      </c>
    </row>
    <row r="45" spans="1:21" s="133" customFormat="1" ht="20.25" customHeight="1" thickTop="1">
      <c r="A45" s="106">
        <v>11</v>
      </c>
      <c r="B45" s="135">
        <v>21</v>
      </c>
      <c r="C45" s="597" t="s">
        <v>45</v>
      </c>
      <c r="D45" s="135" t="s">
        <v>111</v>
      </c>
      <c r="E45" s="136">
        <v>176</v>
      </c>
      <c r="F45" s="139">
        <v>201</v>
      </c>
      <c r="G45" s="139">
        <v>186</v>
      </c>
      <c r="H45" s="163">
        <v>158</v>
      </c>
      <c r="I45" s="140">
        <f t="shared" si="6"/>
        <v>84</v>
      </c>
      <c r="J45" s="141">
        <f t="shared" si="7"/>
        <v>805</v>
      </c>
      <c r="K45" s="590">
        <f t="shared" si="8"/>
        <v>0</v>
      </c>
      <c r="L45" s="572">
        <f t="shared" si="9"/>
        <v>158</v>
      </c>
      <c r="M45" s="144">
        <f t="shared" si="10"/>
        <v>201</v>
      </c>
      <c r="N45" s="145"/>
      <c r="O45" s="163">
        <v>158</v>
      </c>
      <c r="P45" s="147"/>
      <c r="Q45" s="148"/>
      <c r="R45" s="66">
        <f t="shared" si="11"/>
        <v>21</v>
      </c>
      <c r="S45" s="149" t="s">
        <v>48</v>
      </c>
      <c r="T45" s="150">
        <f t="shared" si="12"/>
        <v>180.25</v>
      </c>
      <c r="U45" s="150">
        <f t="shared" si="13"/>
        <v>201.25</v>
      </c>
    </row>
    <row r="46" spans="1:21" s="133" customFormat="1" ht="20.25" customHeight="1">
      <c r="A46" s="109">
        <v>12</v>
      </c>
      <c r="B46" s="326">
        <v>14</v>
      </c>
      <c r="C46" s="248" t="s">
        <v>150</v>
      </c>
      <c r="D46" s="326" t="s">
        <v>140</v>
      </c>
      <c r="E46" s="417">
        <v>144</v>
      </c>
      <c r="F46" s="327">
        <v>206</v>
      </c>
      <c r="G46" s="327">
        <v>180</v>
      </c>
      <c r="H46" s="327">
        <v>187</v>
      </c>
      <c r="I46" s="323">
        <f t="shared" si="6"/>
        <v>56</v>
      </c>
      <c r="J46" s="141">
        <f t="shared" si="7"/>
        <v>773</v>
      </c>
      <c r="K46" s="571">
        <f t="shared" si="8"/>
        <v>-32</v>
      </c>
      <c r="L46" s="572">
        <f t="shared" si="9"/>
        <v>144</v>
      </c>
      <c r="M46" s="144">
        <f t="shared" si="10"/>
        <v>206</v>
      </c>
      <c r="N46" s="145"/>
      <c r="O46" s="417">
        <v>144</v>
      </c>
      <c r="P46" s="292"/>
      <c r="Q46" s="293"/>
      <c r="R46" s="66">
        <f t="shared" si="11"/>
        <v>14</v>
      </c>
      <c r="S46" s="294" t="s">
        <v>36</v>
      </c>
      <c r="T46" s="150">
        <f t="shared" si="12"/>
        <v>179.25</v>
      </c>
      <c r="U46" s="160">
        <f t="shared" si="13"/>
        <v>193.25</v>
      </c>
    </row>
    <row r="47" spans="1:21" s="133" customFormat="1" ht="20.25" customHeight="1">
      <c r="A47" s="109">
        <v>13</v>
      </c>
      <c r="B47" s="1212">
        <v>18</v>
      </c>
      <c r="C47" s="1215" t="s">
        <v>128</v>
      </c>
      <c r="D47" s="326" t="s">
        <v>34</v>
      </c>
      <c r="E47" s="327">
        <v>175</v>
      </c>
      <c r="F47" s="1218">
        <v>182</v>
      </c>
      <c r="G47" s="139">
        <v>183</v>
      </c>
      <c r="H47" s="417">
        <v>161</v>
      </c>
      <c r="I47" s="323">
        <f t="shared" si="6"/>
        <v>72</v>
      </c>
      <c r="J47" s="141">
        <f t="shared" si="7"/>
        <v>773</v>
      </c>
      <c r="K47" s="571">
        <f t="shared" si="8"/>
        <v>-32</v>
      </c>
      <c r="L47" s="572">
        <f t="shared" si="9"/>
        <v>161</v>
      </c>
      <c r="M47" s="144">
        <f t="shared" si="10"/>
        <v>183</v>
      </c>
      <c r="N47" s="324"/>
      <c r="O47" s="163">
        <v>161</v>
      </c>
      <c r="P47" s="147"/>
      <c r="Q47" s="148"/>
      <c r="R47" s="66">
        <f t="shared" si="11"/>
        <v>18</v>
      </c>
      <c r="S47" s="149" t="s">
        <v>55</v>
      </c>
      <c r="T47" s="150">
        <f t="shared" si="12"/>
        <v>175.25</v>
      </c>
      <c r="U47" s="160">
        <f t="shared" si="13"/>
        <v>193.25</v>
      </c>
    </row>
    <row r="48" spans="1:21" s="133" customFormat="1" ht="20.25" customHeight="1">
      <c r="A48" s="202">
        <v>14</v>
      </c>
      <c r="B48" s="326">
        <v>18</v>
      </c>
      <c r="C48" s="584" t="s">
        <v>131</v>
      </c>
      <c r="D48" s="326" t="s">
        <v>48</v>
      </c>
      <c r="E48" s="328">
        <v>172</v>
      </c>
      <c r="F48" s="420">
        <v>170</v>
      </c>
      <c r="G48" s="1219">
        <v>170</v>
      </c>
      <c r="H48" s="327">
        <v>167</v>
      </c>
      <c r="I48" s="323">
        <f t="shared" si="6"/>
        <v>72</v>
      </c>
      <c r="J48" s="497">
        <f t="shared" si="7"/>
        <v>751</v>
      </c>
      <c r="K48" s="571">
        <f t="shared" si="8"/>
        <v>-54</v>
      </c>
      <c r="L48" s="593">
        <f t="shared" si="9"/>
        <v>167</v>
      </c>
      <c r="M48" s="144">
        <f t="shared" si="10"/>
        <v>172</v>
      </c>
      <c r="N48" s="351"/>
      <c r="O48" s="293"/>
      <c r="P48" s="420">
        <v>170</v>
      </c>
      <c r="Q48" s="308"/>
      <c r="R48" s="292">
        <f t="shared" si="11"/>
        <v>188</v>
      </c>
      <c r="S48" s="294" t="s">
        <v>53</v>
      </c>
      <c r="T48" s="160">
        <f t="shared" si="12"/>
        <v>169.75</v>
      </c>
      <c r="U48" s="160">
        <f t="shared" si="13"/>
        <v>187.75</v>
      </c>
    </row>
    <row r="49" spans="1:21" s="133" customFormat="1" ht="20.25" customHeight="1">
      <c r="A49" s="109">
        <v>15</v>
      </c>
      <c r="B49" s="326">
        <v>0</v>
      </c>
      <c r="C49" s="595" t="s">
        <v>160</v>
      </c>
      <c r="D49" s="326" t="s">
        <v>75</v>
      </c>
      <c r="E49" s="221">
        <v>175</v>
      </c>
      <c r="F49" s="222">
        <v>166</v>
      </c>
      <c r="G49" s="222">
        <v>182</v>
      </c>
      <c r="H49" s="222">
        <v>182</v>
      </c>
      <c r="I49" s="323">
        <f t="shared" si="6"/>
        <v>0</v>
      </c>
      <c r="J49" s="497">
        <f t="shared" si="7"/>
        <v>705</v>
      </c>
      <c r="K49" s="571">
        <f t="shared" si="8"/>
        <v>-100</v>
      </c>
      <c r="L49" s="593">
        <f t="shared" si="9"/>
        <v>166</v>
      </c>
      <c r="M49" s="354">
        <f t="shared" si="10"/>
        <v>182</v>
      </c>
      <c r="N49" s="351"/>
      <c r="O49" s="308"/>
      <c r="P49" s="292"/>
      <c r="Q49" s="293"/>
      <c r="R49" s="39">
        <f t="shared" si="11"/>
        <v>0</v>
      </c>
      <c r="S49" s="294"/>
      <c r="T49" s="160">
        <f t="shared" si="12"/>
        <v>176.25</v>
      </c>
      <c r="U49" s="160">
        <f t="shared" si="13"/>
        <v>176.25</v>
      </c>
    </row>
    <row r="50" spans="1:21" s="206" customFormat="1" ht="20.25" customHeight="1">
      <c r="A50" s="205">
        <v>16</v>
      </c>
      <c r="B50" s="135">
        <v>3</v>
      </c>
      <c r="C50" s="574" t="s">
        <v>130</v>
      </c>
      <c r="D50" s="135" t="s">
        <v>114</v>
      </c>
      <c r="E50" s="136">
        <v>183</v>
      </c>
      <c r="F50" s="136">
        <v>124</v>
      </c>
      <c r="G50" s="136">
        <v>182</v>
      </c>
      <c r="H50" s="139">
        <v>201</v>
      </c>
      <c r="I50" s="140">
        <f t="shared" si="6"/>
        <v>12</v>
      </c>
      <c r="J50" s="141">
        <f t="shared" si="7"/>
        <v>702</v>
      </c>
      <c r="K50" s="571">
        <f t="shared" si="8"/>
        <v>-103</v>
      </c>
      <c r="L50" s="572">
        <f t="shared" si="9"/>
        <v>124</v>
      </c>
      <c r="M50" s="144">
        <f t="shared" si="10"/>
        <v>201</v>
      </c>
      <c r="N50" s="324"/>
      <c r="O50" s="148"/>
      <c r="P50" s="146"/>
      <c r="Q50" s="573">
        <v>210</v>
      </c>
      <c r="R50" s="325">
        <f t="shared" si="11"/>
        <v>213</v>
      </c>
      <c r="S50" s="149" t="s">
        <v>44</v>
      </c>
      <c r="T50" s="150">
        <f t="shared" si="12"/>
        <v>172.5</v>
      </c>
      <c r="U50" s="150">
        <f t="shared" si="13"/>
        <v>175.5</v>
      </c>
    </row>
    <row r="51" spans="1:21" s="206" customFormat="1" ht="20.25" customHeight="1">
      <c r="A51" s="205">
        <v>17</v>
      </c>
      <c r="B51" s="585">
        <v>11</v>
      </c>
      <c r="C51" s="437" t="s">
        <v>342</v>
      </c>
      <c r="D51" s="135" t="s">
        <v>115</v>
      </c>
      <c r="E51" s="136">
        <v>144</v>
      </c>
      <c r="F51" s="136">
        <v>184</v>
      </c>
      <c r="G51" s="246">
        <v>162</v>
      </c>
      <c r="H51" s="136">
        <v>167</v>
      </c>
      <c r="I51" s="140">
        <f t="shared" si="6"/>
        <v>44</v>
      </c>
      <c r="J51" s="141">
        <f t="shared" si="7"/>
        <v>701</v>
      </c>
      <c r="K51" s="571">
        <f t="shared" si="8"/>
        <v>-104</v>
      </c>
      <c r="L51" s="572">
        <f t="shared" si="9"/>
        <v>144</v>
      </c>
      <c r="M51" s="144">
        <f t="shared" si="10"/>
        <v>184</v>
      </c>
      <c r="N51" s="324"/>
      <c r="O51" s="148"/>
      <c r="P51" s="147"/>
      <c r="Q51" s="1220">
        <v>132</v>
      </c>
      <c r="R51" s="147">
        <f t="shared" si="11"/>
        <v>143</v>
      </c>
      <c r="S51" s="149" t="s">
        <v>43</v>
      </c>
      <c r="T51" s="150">
        <f t="shared" si="12"/>
        <v>164.25</v>
      </c>
      <c r="U51" s="150">
        <f t="shared" si="13"/>
        <v>175.25</v>
      </c>
    </row>
    <row r="52" spans="1:21" s="206" customFormat="1" ht="20.25" customHeight="1">
      <c r="A52" s="205">
        <v>18</v>
      </c>
      <c r="B52" s="135">
        <v>19</v>
      </c>
      <c r="C52" s="437" t="s">
        <v>86</v>
      </c>
      <c r="D52" s="135" t="s">
        <v>68</v>
      </c>
      <c r="E52" s="136">
        <v>164</v>
      </c>
      <c r="F52" s="139">
        <v>134</v>
      </c>
      <c r="G52" s="139">
        <v>145</v>
      </c>
      <c r="H52" s="139">
        <v>179</v>
      </c>
      <c r="I52" s="140">
        <f t="shared" si="6"/>
        <v>76</v>
      </c>
      <c r="J52" s="141">
        <f t="shared" si="7"/>
        <v>698</v>
      </c>
      <c r="K52" s="571">
        <f t="shared" si="8"/>
        <v>-107</v>
      </c>
      <c r="L52" s="572">
        <f t="shared" si="9"/>
        <v>134</v>
      </c>
      <c r="M52" s="144">
        <f t="shared" si="10"/>
        <v>179</v>
      </c>
      <c r="N52" s="324"/>
      <c r="O52" s="146"/>
      <c r="P52" s="147"/>
      <c r="Q52" s="573">
        <v>146</v>
      </c>
      <c r="R52" s="147">
        <f t="shared" si="11"/>
        <v>165</v>
      </c>
      <c r="S52" s="149" t="s">
        <v>40</v>
      </c>
      <c r="T52" s="150">
        <f t="shared" si="12"/>
        <v>155.5</v>
      </c>
      <c r="U52" s="150">
        <f t="shared" si="13"/>
        <v>174.5</v>
      </c>
    </row>
    <row r="53" spans="1:21" s="206" customFormat="1" ht="20.25" customHeight="1">
      <c r="A53" s="205">
        <v>19</v>
      </c>
      <c r="B53" s="135">
        <v>21</v>
      </c>
      <c r="C53" s="596" t="s">
        <v>155</v>
      </c>
      <c r="D53" s="135" t="s">
        <v>52</v>
      </c>
      <c r="E53" s="136">
        <v>185</v>
      </c>
      <c r="F53" s="139">
        <v>145</v>
      </c>
      <c r="G53" s="139">
        <v>119</v>
      </c>
      <c r="H53" s="139">
        <v>160</v>
      </c>
      <c r="I53" s="140">
        <f t="shared" si="6"/>
        <v>84</v>
      </c>
      <c r="J53" s="141">
        <f t="shared" si="7"/>
        <v>693</v>
      </c>
      <c r="K53" s="571">
        <f t="shared" si="8"/>
        <v>-112</v>
      </c>
      <c r="L53" s="572">
        <f t="shared" si="9"/>
        <v>119</v>
      </c>
      <c r="M53" s="144">
        <f t="shared" si="10"/>
        <v>185</v>
      </c>
      <c r="N53" s="324"/>
      <c r="O53" s="146"/>
      <c r="P53" s="147"/>
      <c r="Q53" s="573">
        <v>195</v>
      </c>
      <c r="R53" s="147">
        <f t="shared" si="11"/>
        <v>216</v>
      </c>
      <c r="S53" s="149" t="s">
        <v>41</v>
      </c>
      <c r="T53" s="150">
        <f t="shared" si="12"/>
        <v>152.25</v>
      </c>
      <c r="U53" s="150">
        <f t="shared" si="13"/>
        <v>173.25</v>
      </c>
    </row>
    <row r="54" spans="1:21" s="206" customFormat="1" ht="20.25" customHeight="1">
      <c r="A54" s="205">
        <v>20</v>
      </c>
      <c r="B54" s="135">
        <v>21</v>
      </c>
      <c r="C54" s="437" t="s">
        <v>134</v>
      </c>
      <c r="D54" s="135" t="s">
        <v>50</v>
      </c>
      <c r="E54" s="136">
        <v>156</v>
      </c>
      <c r="F54" s="139">
        <v>135</v>
      </c>
      <c r="G54" s="139">
        <v>146</v>
      </c>
      <c r="H54" s="139">
        <v>167</v>
      </c>
      <c r="I54" s="140">
        <f t="shared" si="6"/>
        <v>84</v>
      </c>
      <c r="J54" s="141">
        <f t="shared" si="7"/>
        <v>688</v>
      </c>
      <c r="K54" s="571">
        <f t="shared" si="8"/>
        <v>-117</v>
      </c>
      <c r="L54" s="572">
        <f t="shared" si="9"/>
        <v>135</v>
      </c>
      <c r="M54" s="144">
        <f t="shared" si="10"/>
        <v>167</v>
      </c>
      <c r="N54" s="324"/>
      <c r="O54" s="146"/>
      <c r="P54" s="147"/>
      <c r="Q54" s="148"/>
      <c r="R54" s="66">
        <f t="shared" si="11"/>
        <v>21</v>
      </c>
      <c r="S54" s="149"/>
      <c r="T54" s="150">
        <f t="shared" si="12"/>
        <v>151</v>
      </c>
      <c r="U54" s="150">
        <f t="shared" si="13"/>
        <v>172</v>
      </c>
    </row>
    <row r="55" spans="1:21" s="206" customFormat="1" ht="20.25" customHeight="1">
      <c r="A55" s="205">
        <v>21</v>
      </c>
      <c r="B55" s="135">
        <v>26</v>
      </c>
      <c r="C55" s="597" t="s">
        <v>15</v>
      </c>
      <c r="D55" s="135" t="s">
        <v>143</v>
      </c>
      <c r="E55" s="139">
        <v>167</v>
      </c>
      <c r="F55" s="139">
        <v>152</v>
      </c>
      <c r="G55" s="139">
        <v>122</v>
      </c>
      <c r="H55" s="139">
        <v>133</v>
      </c>
      <c r="I55" s="140">
        <f t="shared" si="6"/>
        <v>104</v>
      </c>
      <c r="J55" s="141">
        <f t="shared" si="7"/>
        <v>678</v>
      </c>
      <c r="K55" s="571">
        <f t="shared" si="8"/>
        <v>-127</v>
      </c>
      <c r="L55" s="572">
        <f t="shared" si="9"/>
        <v>122</v>
      </c>
      <c r="M55" s="144">
        <f t="shared" si="10"/>
        <v>167</v>
      </c>
      <c r="N55" s="324"/>
      <c r="O55" s="146"/>
      <c r="P55" s="147"/>
      <c r="Q55" s="148"/>
      <c r="R55" s="325">
        <f t="shared" si="11"/>
        <v>26</v>
      </c>
      <c r="S55" s="149"/>
      <c r="T55" s="150">
        <f t="shared" si="12"/>
        <v>143.5</v>
      </c>
      <c r="U55" s="150">
        <f t="shared" si="13"/>
        <v>169.5</v>
      </c>
    </row>
    <row r="56" spans="1:21" s="206" customFormat="1" ht="20.25" customHeight="1">
      <c r="A56" s="205">
        <v>22</v>
      </c>
      <c r="B56" s="135">
        <v>6</v>
      </c>
      <c r="C56" s="437" t="s">
        <v>159</v>
      </c>
      <c r="D56" s="135" t="s">
        <v>44</v>
      </c>
      <c r="E56" s="464">
        <v>222</v>
      </c>
      <c r="F56" s="136">
        <v>125</v>
      </c>
      <c r="G56" s="136">
        <v>148</v>
      </c>
      <c r="H56" s="136">
        <v>154</v>
      </c>
      <c r="I56" s="140">
        <f t="shared" si="6"/>
        <v>24</v>
      </c>
      <c r="J56" s="141">
        <f t="shared" si="7"/>
        <v>673</v>
      </c>
      <c r="K56" s="571">
        <f t="shared" si="8"/>
        <v>-132</v>
      </c>
      <c r="L56" s="572">
        <f t="shared" si="9"/>
        <v>125</v>
      </c>
      <c r="M56" s="144">
        <f t="shared" si="10"/>
        <v>222</v>
      </c>
      <c r="N56" s="324"/>
      <c r="O56" s="148"/>
      <c r="P56" s="148"/>
      <c r="Q56" s="146"/>
      <c r="R56" s="66">
        <f t="shared" si="11"/>
        <v>6</v>
      </c>
      <c r="S56" s="149"/>
      <c r="T56" s="150">
        <f t="shared" si="12"/>
        <v>162.25</v>
      </c>
      <c r="U56" s="150">
        <f t="shared" si="13"/>
        <v>168.25</v>
      </c>
    </row>
    <row r="57" spans="1:21" s="206" customFormat="1" ht="20.25" customHeight="1">
      <c r="A57" s="205">
        <v>23</v>
      </c>
      <c r="B57" s="135">
        <v>25</v>
      </c>
      <c r="C57" s="597" t="s">
        <v>117</v>
      </c>
      <c r="D57" s="135" t="s">
        <v>46</v>
      </c>
      <c r="E57" s="136">
        <v>116</v>
      </c>
      <c r="F57" s="139">
        <v>148</v>
      </c>
      <c r="G57" s="139">
        <v>168</v>
      </c>
      <c r="H57" s="139">
        <v>132</v>
      </c>
      <c r="I57" s="140">
        <f t="shared" si="6"/>
        <v>100</v>
      </c>
      <c r="J57" s="141">
        <f t="shared" si="7"/>
        <v>664</v>
      </c>
      <c r="K57" s="571">
        <f t="shared" si="8"/>
        <v>-141</v>
      </c>
      <c r="L57" s="572">
        <f t="shared" si="9"/>
        <v>116</v>
      </c>
      <c r="M57" s="144">
        <f t="shared" si="10"/>
        <v>168</v>
      </c>
      <c r="N57" s="324"/>
      <c r="O57" s="146"/>
      <c r="P57" s="147"/>
      <c r="Q57" s="148"/>
      <c r="R57" s="66">
        <f t="shared" si="11"/>
        <v>25</v>
      </c>
      <c r="S57" s="149"/>
      <c r="T57" s="150">
        <f t="shared" si="12"/>
        <v>141</v>
      </c>
      <c r="U57" s="150">
        <f t="shared" si="13"/>
        <v>166</v>
      </c>
    </row>
    <row r="58" spans="1:21" s="206" customFormat="1" ht="20.25" customHeight="1">
      <c r="A58" s="205">
        <v>24</v>
      </c>
      <c r="B58" s="135">
        <v>13</v>
      </c>
      <c r="C58" s="589" t="s">
        <v>28</v>
      </c>
      <c r="D58" s="135" t="s">
        <v>67</v>
      </c>
      <c r="E58" s="139">
        <v>162</v>
      </c>
      <c r="F58" s="139">
        <v>169</v>
      </c>
      <c r="G58" s="139">
        <v>143</v>
      </c>
      <c r="H58" s="139">
        <v>134</v>
      </c>
      <c r="I58" s="140">
        <f t="shared" si="6"/>
        <v>52</v>
      </c>
      <c r="J58" s="141">
        <f t="shared" si="7"/>
        <v>660</v>
      </c>
      <c r="K58" s="571">
        <f t="shared" si="8"/>
        <v>-145</v>
      </c>
      <c r="L58" s="572">
        <f t="shared" si="9"/>
        <v>134</v>
      </c>
      <c r="M58" s="144">
        <f t="shared" si="10"/>
        <v>169</v>
      </c>
      <c r="N58" s="324"/>
      <c r="O58" s="348"/>
      <c r="P58" s="147"/>
      <c r="Q58" s="591">
        <v>172</v>
      </c>
      <c r="R58" s="147">
        <f t="shared" si="11"/>
        <v>185</v>
      </c>
      <c r="S58" s="149" t="s">
        <v>35</v>
      </c>
      <c r="T58" s="150">
        <f t="shared" si="12"/>
        <v>152</v>
      </c>
      <c r="U58" s="150">
        <f t="shared" si="13"/>
        <v>165</v>
      </c>
    </row>
    <row r="59" spans="1:21" s="206" customFormat="1" ht="20.25" customHeight="1">
      <c r="A59" s="205">
        <v>25</v>
      </c>
      <c r="B59" s="135">
        <v>10</v>
      </c>
      <c r="C59" s="574" t="s">
        <v>81</v>
      </c>
      <c r="D59" s="135" t="s">
        <v>112</v>
      </c>
      <c r="E59" s="246">
        <v>190</v>
      </c>
      <c r="F59" s="246">
        <v>130</v>
      </c>
      <c r="G59" s="246">
        <v>156</v>
      </c>
      <c r="H59" s="246">
        <v>135</v>
      </c>
      <c r="I59" s="140">
        <f t="shared" si="6"/>
        <v>40</v>
      </c>
      <c r="J59" s="141">
        <f t="shared" si="7"/>
        <v>651</v>
      </c>
      <c r="K59" s="571">
        <f t="shared" si="8"/>
        <v>-154</v>
      </c>
      <c r="L59" s="572">
        <f t="shared" si="9"/>
        <v>130</v>
      </c>
      <c r="M59" s="144">
        <f t="shared" si="10"/>
        <v>190</v>
      </c>
      <c r="N59" s="324"/>
      <c r="O59" s="148"/>
      <c r="P59" s="147"/>
      <c r="Q59" s="1220">
        <v>188</v>
      </c>
      <c r="R59" s="147">
        <f t="shared" si="11"/>
        <v>198</v>
      </c>
      <c r="S59" s="149" t="s">
        <v>75</v>
      </c>
      <c r="T59" s="150">
        <f t="shared" si="12"/>
        <v>152.75</v>
      </c>
      <c r="U59" s="150">
        <f t="shared" si="13"/>
        <v>162.75</v>
      </c>
    </row>
    <row r="60" spans="1:21" s="206" customFormat="1" ht="20.25" customHeight="1">
      <c r="A60" s="205">
        <v>26</v>
      </c>
      <c r="B60" s="135">
        <v>20</v>
      </c>
      <c r="C60" s="437" t="s">
        <v>49</v>
      </c>
      <c r="D60" s="135" t="s">
        <v>43</v>
      </c>
      <c r="E60" s="246">
        <v>105</v>
      </c>
      <c r="F60" s="139">
        <v>175</v>
      </c>
      <c r="G60" s="139">
        <v>160</v>
      </c>
      <c r="H60" s="139">
        <v>114</v>
      </c>
      <c r="I60" s="140">
        <f t="shared" si="6"/>
        <v>80</v>
      </c>
      <c r="J60" s="141">
        <f t="shared" si="7"/>
        <v>634</v>
      </c>
      <c r="K60" s="571">
        <f t="shared" si="8"/>
        <v>-171</v>
      </c>
      <c r="L60" s="572">
        <f t="shared" si="9"/>
        <v>105</v>
      </c>
      <c r="M60" s="144">
        <f t="shared" si="10"/>
        <v>175</v>
      </c>
      <c r="N60" s="324"/>
      <c r="O60" s="146"/>
      <c r="P60" s="147"/>
      <c r="Q60" s="148"/>
      <c r="R60" s="325">
        <f t="shared" si="11"/>
        <v>20</v>
      </c>
      <c r="S60" s="149"/>
      <c r="T60" s="150">
        <f t="shared" si="12"/>
        <v>138.5</v>
      </c>
      <c r="U60" s="150">
        <f t="shared" si="13"/>
        <v>158.5</v>
      </c>
    </row>
    <row r="62" spans="5:8" ht="15">
      <c r="E62" s="601">
        <v>149</v>
      </c>
      <c r="F62" s="601">
        <v>136</v>
      </c>
      <c r="G62" s="602">
        <v>163</v>
      </c>
      <c r="H62" s="602">
        <v>164</v>
      </c>
    </row>
    <row r="66" spans="3:7" ht="15">
      <c r="C66" s="603" t="s">
        <v>161</v>
      </c>
      <c r="E66" s="604">
        <v>0</v>
      </c>
      <c r="F66" s="605"/>
      <c r="G66" s="606"/>
    </row>
    <row r="67" spans="3:7" ht="15">
      <c r="C67" s="603" t="s">
        <v>162</v>
      </c>
      <c r="E67" s="604" t="s">
        <v>163</v>
      </c>
      <c r="F67" s="607"/>
      <c r="G67" s="608"/>
    </row>
    <row r="68" spans="3:7" ht="15">
      <c r="C68" s="603" t="s">
        <v>164</v>
      </c>
      <c r="E68" s="604">
        <v>30</v>
      </c>
      <c r="F68" s="605"/>
      <c r="G68" s="606"/>
    </row>
  </sheetData>
  <sheetProtection password="CF7A" sheet="1" objects="1" scenarios="1" selectLockedCells="1" selectUnlockedCells="1"/>
  <printOptions horizontalCentered="1" verticalCentered="1"/>
  <pageMargins left="0.4" right="0.13" top="0.18" bottom="0.51" header="0.12" footer="0.45"/>
  <pageSetup fitToHeight="2" horizontalDpi="300" verticalDpi="300" orientation="landscape" paperSize="9" scale="63" r:id="rId2"/>
  <rowBreaks count="1" manualBreakCount="1">
    <brk id="3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8"/>
  <dimension ref="A1:V68"/>
  <sheetViews>
    <sheetView zoomScale="75" zoomScaleNormal="75" zoomScaleSheetLayoutView="75" workbookViewId="0" topLeftCell="A1">
      <selection activeCell="C54" sqref="C54"/>
    </sheetView>
  </sheetViews>
  <sheetFormatPr defaultColWidth="9.140625" defaultRowHeight="12.75"/>
  <cols>
    <col min="1" max="1" width="5.7109375" style="1" customWidth="1"/>
    <col min="2" max="2" width="5.28125" style="74" customWidth="1"/>
    <col min="3" max="3" width="39.57421875" style="75" bestFit="1" customWidth="1"/>
    <col min="4" max="4" width="6.57421875" style="10" bestFit="1" customWidth="1"/>
    <col min="5" max="6" width="6.140625" style="1" customWidth="1"/>
    <col min="7" max="7" width="6.421875" style="3" customWidth="1"/>
    <col min="8" max="8" width="7.8515625" style="3" customWidth="1"/>
    <col min="9" max="9" width="6.28125" style="12" bestFit="1" customWidth="1"/>
    <col min="10" max="10" width="11.8515625" style="3" customWidth="1"/>
    <col min="11" max="11" width="7.00390625" style="2" customWidth="1"/>
    <col min="12" max="12" width="7.421875" style="2" customWidth="1"/>
    <col min="13" max="13" width="5.8515625" style="2" customWidth="1"/>
    <col min="14" max="14" width="1.7109375" style="3" customWidth="1"/>
    <col min="15" max="17" width="6.7109375" style="4" customWidth="1"/>
    <col min="18" max="18" width="6.00390625" style="5" customWidth="1"/>
    <col min="19" max="19" width="5.421875" style="0" customWidth="1"/>
    <col min="20" max="20" width="6.8515625" style="6" bestFit="1" customWidth="1"/>
  </cols>
  <sheetData>
    <row r="1" spans="1:11" ht="94.5" customHeight="1">
      <c r="A1" s="1236"/>
      <c r="B1" s="1235"/>
      <c r="C1" s="1235"/>
      <c r="D1" s="1235"/>
      <c r="E1" s="1235"/>
      <c r="F1" s="1235"/>
      <c r="G1" s="1235"/>
      <c r="H1" s="1235"/>
      <c r="I1" s="1235"/>
      <c r="J1" s="1235"/>
      <c r="K1" s="1235"/>
    </row>
    <row r="2" spans="1:8" ht="18">
      <c r="A2" s="7"/>
      <c r="C2" s="9" t="s">
        <v>1</v>
      </c>
      <c r="E2" s="11"/>
      <c r="F2" s="11"/>
      <c r="G2" s="11"/>
      <c r="H2" s="11"/>
    </row>
    <row r="3" spans="1:20" ht="39" thickBot="1">
      <c r="A3" s="77" t="s">
        <v>2</v>
      </c>
      <c r="B3" s="78" t="s">
        <v>169</v>
      </c>
      <c r="C3" s="79" t="s">
        <v>4</v>
      </c>
      <c r="D3" s="609" t="s">
        <v>5</v>
      </c>
      <c r="E3" s="610" t="s">
        <v>6</v>
      </c>
      <c r="F3" s="610" t="s">
        <v>7</v>
      </c>
      <c r="G3" s="611" t="s">
        <v>8</v>
      </c>
      <c r="H3" s="243" t="s">
        <v>170</v>
      </c>
      <c r="I3" s="82" t="s">
        <v>10</v>
      </c>
      <c r="J3" s="21" t="s">
        <v>11</v>
      </c>
      <c r="L3" s="12"/>
      <c r="N3" s="2"/>
      <c r="O3" s="2"/>
      <c r="Q3" s="3"/>
      <c r="R3" s="3"/>
      <c r="S3" s="4"/>
      <c r="T3"/>
    </row>
    <row r="4" spans="1:20" ht="19.5">
      <c r="A4" s="245" t="s">
        <v>12</v>
      </c>
      <c r="B4" s="768">
        <v>4</v>
      </c>
      <c r="C4" s="612" t="s">
        <v>26</v>
      </c>
      <c r="D4" s="64" t="s">
        <v>250</v>
      </c>
      <c r="E4" s="775">
        <v>204</v>
      </c>
      <c r="F4" s="66">
        <v>216</v>
      </c>
      <c r="G4" s="48">
        <f aca="true" t="shared" si="0" ref="G4:G13">SUM(E4,F4)</f>
        <v>420</v>
      </c>
      <c r="H4" s="67">
        <f aca="true" t="shared" si="1" ref="H4:H13">COUNT(E4,F4)*B4+G4</f>
        <v>428</v>
      </c>
      <c r="I4" s="698">
        <f aca="true" t="shared" si="2" ref="I4:I13">H4-$H$9</f>
        <v>28</v>
      </c>
      <c r="J4" s="87">
        <v>49</v>
      </c>
      <c r="K4" s="776">
        <v>49</v>
      </c>
      <c r="L4" s="31"/>
      <c r="N4" s="2"/>
      <c r="O4" s="2"/>
      <c r="Q4" s="3"/>
      <c r="R4" s="3"/>
      <c r="S4" s="4"/>
      <c r="T4"/>
    </row>
    <row r="5" spans="1:20" ht="18">
      <c r="A5" s="245" t="s">
        <v>14</v>
      </c>
      <c r="B5" s="769">
        <v>10</v>
      </c>
      <c r="C5" s="777" t="s">
        <v>106</v>
      </c>
      <c r="D5" s="37" t="s">
        <v>251</v>
      </c>
      <c r="E5" s="39">
        <v>187</v>
      </c>
      <c r="F5" s="50">
        <v>210</v>
      </c>
      <c r="G5" s="35">
        <f t="shared" si="0"/>
        <v>397</v>
      </c>
      <c r="H5" s="40">
        <f t="shared" si="1"/>
        <v>417</v>
      </c>
      <c r="I5" s="51">
        <f t="shared" si="2"/>
        <v>17</v>
      </c>
      <c r="J5" s="87">
        <v>36</v>
      </c>
      <c r="K5" s="776">
        <v>36</v>
      </c>
      <c r="L5" s="31"/>
      <c r="N5" s="2"/>
      <c r="O5" s="2"/>
      <c r="Q5" s="3"/>
      <c r="R5" s="3"/>
      <c r="S5" s="4"/>
      <c r="T5"/>
    </row>
    <row r="6" spans="1:20" ht="18">
      <c r="A6" s="249" t="s">
        <v>16</v>
      </c>
      <c r="B6" s="769">
        <v>16</v>
      </c>
      <c r="C6" s="248" t="s">
        <v>54</v>
      </c>
      <c r="D6" s="46" t="s">
        <v>252</v>
      </c>
      <c r="E6" s="39">
        <v>190</v>
      </c>
      <c r="F6" s="39">
        <v>195</v>
      </c>
      <c r="G6" s="35">
        <f t="shared" si="0"/>
        <v>385</v>
      </c>
      <c r="H6" s="40">
        <f t="shared" si="1"/>
        <v>417</v>
      </c>
      <c r="I6" s="51">
        <f t="shared" si="2"/>
        <v>17</v>
      </c>
      <c r="J6" s="87">
        <v>27</v>
      </c>
      <c r="K6" s="776">
        <v>27</v>
      </c>
      <c r="L6" s="45"/>
      <c r="N6" s="2"/>
      <c r="Q6" s="3"/>
      <c r="R6" s="3"/>
      <c r="S6" s="4"/>
      <c r="T6"/>
    </row>
    <row r="7" spans="1:20" ht="18">
      <c r="A7" s="245" t="s">
        <v>18</v>
      </c>
      <c r="B7" s="769">
        <v>5</v>
      </c>
      <c r="C7" s="248" t="s">
        <v>30</v>
      </c>
      <c r="D7" s="37" t="s">
        <v>253</v>
      </c>
      <c r="E7" s="39">
        <v>184</v>
      </c>
      <c r="F7" s="39">
        <v>221</v>
      </c>
      <c r="G7" s="35">
        <f t="shared" si="0"/>
        <v>405</v>
      </c>
      <c r="H7" s="40">
        <f t="shared" si="1"/>
        <v>415</v>
      </c>
      <c r="I7" s="51">
        <f t="shared" si="2"/>
        <v>15</v>
      </c>
      <c r="J7" s="252" t="s">
        <v>123</v>
      </c>
      <c r="K7" s="776">
        <v>3</v>
      </c>
      <c r="L7" s="31"/>
      <c r="N7" s="2"/>
      <c r="Q7" s="3"/>
      <c r="R7" s="3"/>
      <c r="S7" s="4"/>
      <c r="T7"/>
    </row>
    <row r="8" spans="1:20" ht="18">
      <c r="A8" s="245" t="s">
        <v>21</v>
      </c>
      <c r="B8" s="769">
        <v>26</v>
      </c>
      <c r="C8" s="248" t="s">
        <v>219</v>
      </c>
      <c r="D8" s="37" t="s">
        <v>254</v>
      </c>
      <c r="E8" s="39">
        <v>158</v>
      </c>
      <c r="F8" s="39">
        <v>194</v>
      </c>
      <c r="G8" s="35">
        <f t="shared" si="0"/>
        <v>352</v>
      </c>
      <c r="H8" s="40">
        <f t="shared" si="1"/>
        <v>404</v>
      </c>
      <c r="I8" s="51">
        <f t="shared" si="2"/>
        <v>4</v>
      </c>
      <c r="J8" s="252" t="s">
        <v>23</v>
      </c>
      <c r="K8" s="776">
        <v>115</v>
      </c>
      <c r="L8" s="31"/>
      <c r="N8" s="2"/>
      <c r="Q8" s="3"/>
      <c r="R8" s="3"/>
      <c r="S8" s="4"/>
      <c r="T8"/>
    </row>
    <row r="9" spans="1:20" ht="18.75" thickBot="1">
      <c r="A9" s="253" t="s">
        <v>24</v>
      </c>
      <c r="B9" s="772">
        <v>18</v>
      </c>
      <c r="C9" s="613" t="s">
        <v>255</v>
      </c>
      <c r="D9" s="102" t="s">
        <v>256</v>
      </c>
      <c r="E9" s="257">
        <v>185</v>
      </c>
      <c r="F9" s="257">
        <v>179</v>
      </c>
      <c r="G9" s="254">
        <f t="shared" si="0"/>
        <v>364</v>
      </c>
      <c r="H9" s="104">
        <f t="shared" si="1"/>
        <v>400</v>
      </c>
      <c r="I9" s="51">
        <f t="shared" si="2"/>
        <v>0</v>
      </c>
      <c r="J9" s="260">
        <v>-0.3</v>
      </c>
      <c r="L9" s="61"/>
      <c r="N9" s="2"/>
      <c r="Q9" s="3"/>
      <c r="R9" s="3"/>
      <c r="S9" s="4"/>
      <c r="T9"/>
    </row>
    <row r="10" spans="1:20" ht="18.75" thickTop="1">
      <c r="A10" s="62" t="s">
        <v>25</v>
      </c>
      <c r="B10" s="768">
        <v>6</v>
      </c>
      <c r="C10" s="265" t="s">
        <v>257</v>
      </c>
      <c r="D10" s="276" t="s">
        <v>258</v>
      </c>
      <c r="E10" s="66">
        <v>190</v>
      </c>
      <c r="F10" s="66">
        <v>170</v>
      </c>
      <c r="G10" s="48">
        <f t="shared" si="0"/>
        <v>360</v>
      </c>
      <c r="H10" s="67">
        <f t="shared" si="1"/>
        <v>372</v>
      </c>
      <c r="I10" s="51">
        <f t="shared" si="2"/>
        <v>-28</v>
      </c>
      <c r="J10" s="69"/>
      <c r="L10" s="70"/>
      <c r="N10" s="2"/>
      <c r="Q10" s="3"/>
      <c r="R10" s="71"/>
      <c r="S10" s="4"/>
      <c r="T10"/>
    </row>
    <row r="11" spans="1:20" ht="18">
      <c r="A11" s="72" t="s">
        <v>27</v>
      </c>
      <c r="B11" s="769">
        <v>23</v>
      </c>
      <c r="C11" s="278" t="s">
        <v>117</v>
      </c>
      <c r="D11" s="37" t="s">
        <v>259</v>
      </c>
      <c r="E11" s="39">
        <v>178</v>
      </c>
      <c r="F11" s="39">
        <v>131</v>
      </c>
      <c r="G11" s="35">
        <f t="shared" si="0"/>
        <v>309</v>
      </c>
      <c r="H11" s="40">
        <f t="shared" si="1"/>
        <v>355</v>
      </c>
      <c r="I11" s="51">
        <f t="shared" si="2"/>
        <v>-45</v>
      </c>
      <c r="J11" s="69"/>
      <c r="L11" s="70"/>
      <c r="N11" s="2"/>
      <c r="O11" s="2"/>
      <c r="Q11" s="3"/>
      <c r="R11" s="71"/>
      <c r="S11" s="4"/>
      <c r="T11"/>
    </row>
    <row r="12" spans="1:20" ht="18">
      <c r="A12" s="72" t="s">
        <v>29</v>
      </c>
      <c r="B12" s="769">
        <v>25</v>
      </c>
      <c r="C12" s="278" t="s">
        <v>209</v>
      </c>
      <c r="D12" s="37" t="s">
        <v>260</v>
      </c>
      <c r="E12" s="39">
        <v>190</v>
      </c>
      <c r="F12" s="39">
        <v>111</v>
      </c>
      <c r="G12" s="35">
        <f t="shared" si="0"/>
        <v>301</v>
      </c>
      <c r="H12" s="40">
        <f t="shared" si="1"/>
        <v>351</v>
      </c>
      <c r="I12" s="51">
        <f t="shared" si="2"/>
        <v>-49</v>
      </c>
      <c r="J12" s="69"/>
      <c r="L12" s="70"/>
      <c r="N12" s="2"/>
      <c r="O12" s="2"/>
      <c r="Q12" s="3"/>
      <c r="R12" s="71"/>
      <c r="S12" s="4"/>
      <c r="T12"/>
    </row>
    <row r="13" spans="1:20" ht="18">
      <c r="A13" s="72" t="s">
        <v>245</v>
      </c>
      <c r="B13" s="769">
        <v>9</v>
      </c>
      <c r="C13" s="278" t="s">
        <v>42</v>
      </c>
      <c r="D13" s="37" t="s">
        <v>261</v>
      </c>
      <c r="E13" s="39">
        <v>172</v>
      </c>
      <c r="F13" s="39">
        <v>156</v>
      </c>
      <c r="G13" s="35">
        <f t="shared" si="0"/>
        <v>328</v>
      </c>
      <c r="H13" s="40">
        <f t="shared" si="1"/>
        <v>346</v>
      </c>
      <c r="I13" s="51">
        <f t="shared" si="2"/>
        <v>-54</v>
      </c>
      <c r="J13" s="69"/>
      <c r="L13" s="70"/>
      <c r="N13" s="2"/>
      <c r="O13" s="2"/>
      <c r="Q13" s="3"/>
      <c r="R13" s="71"/>
      <c r="S13" s="4"/>
      <c r="T13"/>
    </row>
    <row r="14" ht="63" customHeight="1">
      <c r="L14" s="76"/>
    </row>
    <row r="15" spans="1:8" ht="18">
      <c r="A15" s="7"/>
      <c r="C15" s="9" t="s">
        <v>31</v>
      </c>
      <c r="E15" s="11"/>
      <c r="F15" s="11"/>
      <c r="G15" s="11"/>
      <c r="H15" s="11"/>
    </row>
    <row r="16" spans="1:8" ht="49.5" customHeight="1" thickBot="1">
      <c r="A16" s="77" t="s">
        <v>32</v>
      </c>
      <c r="B16" s="78" t="s">
        <v>169</v>
      </c>
      <c r="C16" s="79" t="s">
        <v>4</v>
      </c>
      <c r="D16" s="77" t="s">
        <v>5</v>
      </c>
      <c r="E16" s="80" t="s">
        <v>6</v>
      </c>
      <c r="F16" s="81" t="s">
        <v>238</v>
      </c>
      <c r="G16" s="82" t="s">
        <v>10</v>
      </c>
      <c r="H16" s="83"/>
    </row>
    <row r="17" spans="1:19" ht="18">
      <c r="A17" s="84">
        <v>1</v>
      </c>
      <c r="B17" s="48">
        <v>25</v>
      </c>
      <c r="C17" s="648" t="s">
        <v>209</v>
      </c>
      <c r="D17" s="85" t="s">
        <v>184</v>
      </c>
      <c r="E17" s="86">
        <v>190</v>
      </c>
      <c r="F17" s="67">
        <f aca="true" t="shared" si="3" ref="F17:F32">B17+E17</f>
        <v>215</v>
      </c>
      <c r="G17" s="68">
        <f aca="true" t="shared" si="4" ref="G17:G32">F17-$F$22</f>
        <v>18</v>
      </c>
      <c r="H17" s="96"/>
      <c r="I17" s="87">
        <v>1</v>
      </c>
      <c r="P17" s="88"/>
      <c r="Q17" s="89"/>
      <c r="R17" s="90"/>
      <c r="S17" s="91"/>
    </row>
    <row r="18" spans="1:19" ht="18">
      <c r="A18" s="84">
        <v>2</v>
      </c>
      <c r="B18" s="35">
        <v>4</v>
      </c>
      <c r="C18" s="248" t="s">
        <v>26</v>
      </c>
      <c r="D18" s="37" t="s">
        <v>182</v>
      </c>
      <c r="E18" s="38">
        <v>204</v>
      </c>
      <c r="F18" s="67">
        <f t="shared" si="3"/>
        <v>208</v>
      </c>
      <c r="G18" s="41">
        <f t="shared" si="4"/>
        <v>11</v>
      </c>
      <c r="H18" s="96"/>
      <c r="I18" s="87">
        <v>2</v>
      </c>
      <c r="P18" s="88"/>
      <c r="Q18" s="89"/>
      <c r="R18" s="90"/>
      <c r="S18" s="91"/>
    </row>
    <row r="19" spans="1:19" ht="18">
      <c r="A19" s="94">
        <v>3</v>
      </c>
      <c r="B19" s="35">
        <v>16</v>
      </c>
      <c r="C19" s="248" t="s">
        <v>54</v>
      </c>
      <c r="D19" s="37" t="s">
        <v>174</v>
      </c>
      <c r="E19" s="38">
        <v>190</v>
      </c>
      <c r="F19" s="67">
        <f t="shared" si="3"/>
        <v>206</v>
      </c>
      <c r="G19" s="41">
        <f t="shared" si="4"/>
        <v>9</v>
      </c>
      <c r="I19" s="87">
        <v>3</v>
      </c>
      <c r="J19" s="32"/>
      <c r="P19" s="88"/>
      <c r="Q19" s="89"/>
      <c r="R19" s="90"/>
      <c r="S19" s="91"/>
    </row>
    <row r="20" spans="1:19" ht="18">
      <c r="A20" s="84">
        <v>4</v>
      </c>
      <c r="B20" s="35">
        <v>18</v>
      </c>
      <c r="C20" s="649" t="s">
        <v>255</v>
      </c>
      <c r="D20" s="37" t="s">
        <v>183</v>
      </c>
      <c r="E20" s="38">
        <v>185</v>
      </c>
      <c r="F20" s="67">
        <f t="shared" si="3"/>
        <v>203</v>
      </c>
      <c r="G20" s="41">
        <f t="shared" si="4"/>
        <v>6</v>
      </c>
      <c r="I20" s="87">
        <v>4</v>
      </c>
      <c r="P20" s="88"/>
      <c r="Q20" s="89"/>
      <c r="R20" s="90"/>
      <c r="S20" s="91"/>
    </row>
    <row r="21" spans="1:19" ht="18">
      <c r="A21" s="84">
        <v>5</v>
      </c>
      <c r="B21" s="35">
        <v>23</v>
      </c>
      <c r="C21" s="436" t="s">
        <v>117</v>
      </c>
      <c r="D21" s="37" t="s">
        <v>185</v>
      </c>
      <c r="E21" s="38">
        <v>178</v>
      </c>
      <c r="F21" s="67">
        <f t="shared" si="3"/>
        <v>201</v>
      </c>
      <c r="G21" s="41">
        <f t="shared" si="4"/>
        <v>4</v>
      </c>
      <c r="I21" s="87">
        <v>5</v>
      </c>
      <c r="P21" s="88"/>
      <c r="Q21" s="89"/>
      <c r="R21" s="90"/>
      <c r="S21" s="91"/>
    </row>
    <row r="22" spans="1:19" ht="18.75" thickBot="1">
      <c r="A22" s="778">
        <v>6</v>
      </c>
      <c r="B22" s="53">
        <v>10</v>
      </c>
      <c r="C22" s="639" t="s">
        <v>106</v>
      </c>
      <c r="D22" s="55" t="s">
        <v>187</v>
      </c>
      <c r="E22" s="56">
        <v>187</v>
      </c>
      <c r="F22" s="779">
        <f t="shared" si="3"/>
        <v>197</v>
      </c>
      <c r="G22" s="59">
        <f t="shared" si="4"/>
        <v>0</v>
      </c>
      <c r="I22" s="87">
        <v>6</v>
      </c>
      <c r="P22" s="88"/>
      <c r="Q22" s="89"/>
      <c r="R22" s="90"/>
      <c r="S22" s="91"/>
    </row>
    <row r="23" spans="1:19" ht="18">
      <c r="A23" s="106">
        <v>7</v>
      </c>
      <c r="B23" s="48">
        <v>22</v>
      </c>
      <c r="C23" s="648" t="s">
        <v>74</v>
      </c>
      <c r="D23" s="85" t="s">
        <v>190</v>
      </c>
      <c r="E23" s="86">
        <v>175</v>
      </c>
      <c r="F23" s="67">
        <f t="shared" si="3"/>
        <v>197</v>
      </c>
      <c r="G23" s="68">
        <f t="shared" si="4"/>
        <v>0</v>
      </c>
      <c r="I23" s="70"/>
      <c r="N23" s="4"/>
      <c r="P23" s="88"/>
      <c r="Q23" s="89"/>
      <c r="R23" s="90"/>
      <c r="S23" s="91"/>
    </row>
    <row r="24" spans="1:19" ht="18">
      <c r="A24" s="106">
        <v>8</v>
      </c>
      <c r="B24" s="48">
        <v>6</v>
      </c>
      <c r="C24" s="297" t="s">
        <v>257</v>
      </c>
      <c r="D24" s="264" t="s">
        <v>175</v>
      </c>
      <c r="E24" s="233">
        <v>190</v>
      </c>
      <c r="F24" s="67">
        <f t="shared" si="3"/>
        <v>196</v>
      </c>
      <c r="G24" s="41">
        <f t="shared" si="4"/>
        <v>-1</v>
      </c>
      <c r="H24" s="100" t="s">
        <v>39</v>
      </c>
      <c r="I24" s="70"/>
      <c r="P24" s="88"/>
      <c r="Q24" s="89"/>
      <c r="R24" s="90"/>
      <c r="S24" s="91"/>
    </row>
    <row r="25" spans="1:19" ht="18">
      <c r="A25" s="109">
        <v>9</v>
      </c>
      <c r="B25" s="48">
        <v>2</v>
      </c>
      <c r="C25" s="248" t="s">
        <v>247</v>
      </c>
      <c r="D25" s="37" t="s">
        <v>181</v>
      </c>
      <c r="E25" s="38">
        <v>191</v>
      </c>
      <c r="F25" s="67">
        <f t="shared" si="3"/>
        <v>193</v>
      </c>
      <c r="G25" s="41">
        <f t="shared" si="4"/>
        <v>-4</v>
      </c>
      <c r="I25" s="110"/>
      <c r="P25" s="88"/>
      <c r="Q25" s="89"/>
      <c r="R25" s="90"/>
      <c r="S25" s="91"/>
    </row>
    <row r="26" spans="1:19" ht="18">
      <c r="A26" s="106">
        <v>10</v>
      </c>
      <c r="B26" s="35">
        <v>7</v>
      </c>
      <c r="C26" s="649" t="s">
        <v>127</v>
      </c>
      <c r="D26" s="37" t="s">
        <v>176</v>
      </c>
      <c r="E26" s="38">
        <v>184</v>
      </c>
      <c r="F26" s="67">
        <f t="shared" si="3"/>
        <v>191</v>
      </c>
      <c r="G26" s="41">
        <f t="shared" si="4"/>
        <v>-6</v>
      </c>
      <c r="H26" s="96"/>
      <c r="I26" s="70"/>
      <c r="P26" s="88"/>
      <c r="Q26" s="89"/>
      <c r="R26" s="90"/>
      <c r="S26" s="91"/>
    </row>
    <row r="27" spans="1:19" ht="20.25" customHeight="1">
      <c r="A27" s="106">
        <v>11</v>
      </c>
      <c r="B27" s="35">
        <v>5</v>
      </c>
      <c r="C27" s="297" t="s">
        <v>30</v>
      </c>
      <c r="D27" s="37" t="s">
        <v>179</v>
      </c>
      <c r="E27" s="38">
        <v>184</v>
      </c>
      <c r="F27" s="67">
        <f t="shared" si="3"/>
        <v>189</v>
      </c>
      <c r="G27" s="41">
        <f t="shared" si="4"/>
        <v>-8</v>
      </c>
      <c r="H27" s="100" t="s">
        <v>39</v>
      </c>
      <c r="I27" s="70"/>
      <c r="P27" s="88"/>
      <c r="Q27" s="113"/>
      <c r="R27" s="90"/>
      <c r="S27" s="91"/>
    </row>
    <row r="28" spans="1:19" ht="20.25" customHeight="1">
      <c r="A28" s="106">
        <v>12</v>
      </c>
      <c r="B28" s="35">
        <v>26</v>
      </c>
      <c r="C28" s="297" t="s">
        <v>219</v>
      </c>
      <c r="D28" s="37" t="s">
        <v>189</v>
      </c>
      <c r="E28" s="38">
        <v>158</v>
      </c>
      <c r="F28" s="67">
        <f t="shared" si="3"/>
        <v>184</v>
      </c>
      <c r="G28" s="41">
        <f t="shared" si="4"/>
        <v>-13</v>
      </c>
      <c r="H28" s="100" t="s">
        <v>39</v>
      </c>
      <c r="I28" s="70"/>
      <c r="P28" s="88"/>
      <c r="Q28" s="113"/>
      <c r="R28" s="90"/>
      <c r="S28" s="91"/>
    </row>
    <row r="29" spans="1:19" ht="20.25" customHeight="1">
      <c r="A29" s="106">
        <v>13</v>
      </c>
      <c r="B29" s="48">
        <v>9</v>
      </c>
      <c r="C29" s="297" t="s">
        <v>42</v>
      </c>
      <c r="D29" s="46" t="s">
        <v>178</v>
      </c>
      <c r="E29" s="38">
        <v>172</v>
      </c>
      <c r="F29" s="67">
        <f t="shared" si="3"/>
        <v>181</v>
      </c>
      <c r="G29" s="41">
        <f t="shared" si="4"/>
        <v>-16</v>
      </c>
      <c r="H29" s="100" t="s">
        <v>39</v>
      </c>
      <c r="I29" s="70"/>
      <c r="P29" s="88"/>
      <c r="Q29" s="113"/>
      <c r="R29" s="90"/>
      <c r="S29" s="91"/>
    </row>
    <row r="30" spans="1:19" ht="20.25" customHeight="1">
      <c r="A30" s="106">
        <v>14</v>
      </c>
      <c r="B30" s="48">
        <v>20</v>
      </c>
      <c r="C30" s="248" t="s">
        <v>47</v>
      </c>
      <c r="D30" s="37" t="s">
        <v>177</v>
      </c>
      <c r="E30" s="38">
        <v>155</v>
      </c>
      <c r="F30" s="67">
        <f t="shared" si="3"/>
        <v>175</v>
      </c>
      <c r="G30" s="41">
        <f t="shared" si="4"/>
        <v>-22</v>
      </c>
      <c r="I30" s="70"/>
      <c r="P30" s="88"/>
      <c r="Q30" s="113"/>
      <c r="R30" s="90"/>
      <c r="S30" s="91"/>
    </row>
    <row r="31" spans="1:19" ht="20.25" customHeight="1">
      <c r="A31" s="106">
        <v>15</v>
      </c>
      <c r="B31" s="48">
        <v>21</v>
      </c>
      <c r="C31" s="248" t="s">
        <v>45</v>
      </c>
      <c r="D31" s="46" t="s">
        <v>180</v>
      </c>
      <c r="E31" s="38">
        <v>134</v>
      </c>
      <c r="F31" s="67">
        <f t="shared" si="3"/>
        <v>155</v>
      </c>
      <c r="G31" s="41">
        <f t="shared" si="4"/>
        <v>-42</v>
      </c>
      <c r="I31" s="70"/>
      <c r="P31" s="88"/>
      <c r="Q31" s="113"/>
      <c r="R31" s="90"/>
      <c r="S31" s="91"/>
    </row>
    <row r="32" spans="1:19" ht="20.25" customHeight="1">
      <c r="A32" s="106">
        <v>16</v>
      </c>
      <c r="B32" s="771">
        <v>0</v>
      </c>
      <c r="C32" s="568" t="s">
        <v>88</v>
      </c>
      <c r="D32" s="37" t="s">
        <v>188</v>
      </c>
      <c r="E32" s="38">
        <v>190</v>
      </c>
      <c r="F32" s="67">
        <f t="shared" si="3"/>
        <v>190</v>
      </c>
      <c r="G32" s="41">
        <f t="shared" si="4"/>
        <v>-7</v>
      </c>
      <c r="I32" s="70"/>
      <c r="P32" s="88"/>
      <c r="Q32" s="113"/>
      <c r="R32" s="90"/>
      <c r="S32" s="91"/>
    </row>
    <row r="33" spans="1:19" ht="130.5" customHeight="1">
      <c r="A33" s="116"/>
      <c r="B33" s="117"/>
      <c r="C33" s="118"/>
      <c r="D33" s="119"/>
      <c r="E33" s="120"/>
      <c r="F33" s="116"/>
      <c r="G33" s="96"/>
      <c r="H33" s="96"/>
      <c r="I33" s="70"/>
      <c r="P33" s="88"/>
      <c r="Q33" s="113"/>
      <c r="R33" s="90"/>
      <c r="S33" s="91"/>
    </row>
    <row r="34" spans="1:13" ht="20.25">
      <c r="A34" s="7" t="s">
        <v>56</v>
      </c>
      <c r="E34" s="121"/>
      <c r="M34" s="122">
        <f>MAX(E36:H51)</f>
        <v>245</v>
      </c>
    </row>
    <row r="35" spans="1:20" s="133" customFormat="1" ht="66" customHeight="1" thickBot="1">
      <c r="A35" s="77" t="s">
        <v>57</v>
      </c>
      <c r="B35" s="78" t="s">
        <v>169</v>
      </c>
      <c r="C35" s="79" t="s">
        <v>4</v>
      </c>
      <c r="D35" s="77" t="s">
        <v>5</v>
      </c>
      <c r="E35" s="123">
        <v>1</v>
      </c>
      <c r="F35" s="123">
        <v>2</v>
      </c>
      <c r="G35" s="123">
        <v>3</v>
      </c>
      <c r="H35" s="123">
        <v>4</v>
      </c>
      <c r="I35" s="124" t="s">
        <v>8</v>
      </c>
      <c r="J35" s="81" t="s">
        <v>186</v>
      </c>
      <c r="K35" s="125" t="s">
        <v>10</v>
      </c>
      <c r="L35" s="126" t="s">
        <v>59</v>
      </c>
      <c r="M35" s="79" t="s">
        <v>60</v>
      </c>
      <c r="N35" s="127"/>
      <c r="O35" s="128" t="s">
        <v>61</v>
      </c>
      <c r="P35" s="129" t="s">
        <v>62</v>
      </c>
      <c r="Q35" s="130" t="s">
        <v>63</v>
      </c>
      <c r="R35" s="130" t="s">
        <v>64</v>
      </c>
      <c r="S35" s="131" t="s">
        <v>65</v>
      </c>
      <c r="T35" s="132" t="s">
        <v>66</v>
      </c>
    </row>
    <row r="36" spans="1:20" s="133" customFormat="1" ht="20.25" customHeight="1">
      <c r="A36" s="134">
        <v>1</v>
      </c>
      <c r="B36" s="48">
        <v>26</v>
      </c>
      <c r="C36" s="582" t="s">
        <v>219</v>
      </c>
      <c r="D36" s="135" t="s">
        <v>190</v>
      </c>
      <c r="E36" s="136">
        <v>181</v>
      </c>
      <c r="F36" s="139">
        <v>224</v>
      </c>
      <c r="G36" s="139">
        <v>182</v>
      </c>
      <c r="H36" s="139">
        <v>171</v>
      </c>
      <c r="I36" s="140">
        <f aca="true" t="shared" si="5" ref="I36:I61">SUM(E36:H36)</f>
        <v>758</v>
      </c>
      <c r="J36" s="141">
        <f aca="true" t="shared" si="6" ref="J36:J61">COUNT(E36:H36)*B36+I36</f>
        <v>862</v>
      </c>
      <c r="K36" s="142">
        <f aca="true" t="shared" si="7" ref="K36:K61">J36-$J$45</f>
        <v>81</v>
      </c>
      <c r="L36" s="143">
        <f aca="true" t="shared" si="8" ref="L36:L61">MIN(E36:H36)</f>
        <v>171</v>
      </c>
      <c r="M36" s="144">
        <f aca="true" t="shared" si="9" ref="M36:M61">MAX(E36:H36)</f>
        <v>224</v>
      </c>
      <c r="N36" s="145"/>
      <c r="O36" s="146"/>
      <c r="P36" s="147"/>
      <c r="Q36" s="148"/>
      <c r="R36" s="66">
        <f aca="true" t="shared" si="10" ref="R36:R61">Q36+P36+B36</f>
        <v>26</v>
      </c>
      <c r="S36" s="149"/>
      <c r="T36" s="150">
        <f aca="true" t="shared" si="11" ref="T36:T61">IF(I36,AVERAGE(E36:H36),0)</f>
        <v>189.5</v>
      </c>
    </row>
    <row r="37" spans="1:20" s="133" customFormat="1" ht="20.25" customHeight="1" thickBot="1">
      <c r="A37" s="616">
        <v>2</v>
      </c>
      <c r="B37" s="92">
        <v>9</v>
      </c>
      <c r="C37" s="680" t="s">
        <v>42</v>
      </c>
      <c r="D37" s="618" t="s">
        <v>182</v>
      </c>
      <c r="E37" s="619">
        <v>245</v>
      </c>
      <c r="F37" s="620">
        <v>213</v>
      </c>
      <c r="G37" s="620">
        <v>161</v>
      </c>
      <c r="H37" s="620">
        <v>200</v>
      </c>
      <c r="I37" s="622">
        <f t="shared" si="5"/>
        <v>819</v>
      </c>
      <c r="J37" s="623">
        <f t="shared" si="6"/>
        <v>855</v>
      </c>
      <c r="K37" s="159">
        <f t="shared" si="7"/>
        <v>74</v>
      </c>
      <c r="L37" s="143">
        <f t="shared" si="8"/>
        <v>161</v>
      </c>
      <c r="M37" s="144">
        <f t="shared" si="9"/>
        <v>245</v>
      </c>
      <c r="N37" s="145"/>
      <c r="O37" s="146"/>
      <c r="P37" s="147"/>
      <c r="Q37" s="148"/>
      <c r="R37" s="66">
        <f t="shared" si="10"/>
        <v>9</v>
      </c>
      <c r="S37" s="149"/>
      <c r="T37" s="160">
        <f t="shared" si="11"/>
        <v>204.75</v>
      </c>
    </row>
    <row r="38" spans="1:20" s="133" customFormat="1" ht="20.25" customHeight="1">
      <c r="A38" s="161">
        <v>3</v>
      </c>
      <c r="B38" s="48">
        <v>6</v>
      </c>
      <c r="C38" s="582" t="s">
        <v>257</v>
      </c>
      <c r="D38" s="135" t="s">
        <v>183</v>
      </c>
      <c r="E38" s="136">
        <v>234</v>
      </c>
      <c r="F38" s="139">
        <v>205</v>
      </c>
      <c r="G38" s="139">
        <v>182</v>
      </c>
      <c r="H38" s="139">
        <v>200</v>
      </c>
      <c r="I38" s="140">
        <f t="shared" si="5"/>
        <v>821</v>
      </c>
      <c r="J38" s="141">
        <f t="shared" si="6"/>
        <v>845</v>
      </c>
      <c r="K38" s="159">
        <f t="shared" si="7"/>
        <v>64</v>
      </c>
      <c r="L38" s="143">
        <f t="shared" si="8"/>
        <v>182</v>
      </c>
      <c r="M38" s="144">
        <f t="shared" si="9"/>
        <v>234</v>
      </c>
      <c r="N38" s="145"/>
      <c r="O38" s="146"/>
      <c r="P38" s="147"/>
      <c r="Q38" s="148"/>
      <c r="R38" s="66">
        <f t="shared" si="10"/>
        <v>6</v>
      </c>
      <c r="S38" s="149"/>
      <c r="T38" s="160">
        <f t="shared" si="11"/>
        <v>205.25</v>
      </c>
    </row>
    <row r="39" spans="1:20" s="133" customFormat="1" ht="20.25" customHeight="1" thickBot="1">
      <c r="A39" s="655">
        <v>4</v>
      </c>
      <c r="B39" s="624">
        <v>5</v>
      </c>
      <c r="C39" s="680" t="s">
        <v>30</v>
      </c>
      <c r="D39" s="625" t="s">
        <v>193</v>
      </c>
      <c r="E39" s="626">
        <v>203</v>
      </c>
      <c r="F39" s="627">
        <v>186</v>
      </c>
      <c r="G39" s="627">
        <v>213</v>
      </c>
      <c r="H39" s="627">
        <v>214</v>
      </c>
      <c r="I39" s="628">
        <f t="shared" si="5"/>
        <v>816</v>
      </c>
      <c r="J39" s="629">
        <f t="shared" si="6"/>
        <v>836</v>
      </c>
      <c r="K39" s="630">
        <f t="shared" si="7"/>
        <v>55</v>
      </c>
      <c r="L39" s="631">
        <f t="shared" si="8"/>
        <v>186</v>
      </c>
      <c r="M39" s="632">
        <f t="shared" si="9"/>
        <v>214</v>
      </c>
      <c r="N39" s="633"/>
      <c r="O39" s="634"/>
      <c r="P39" s="635"/>
      <c r="Q39" s="148"/>
      <c r="R39" s="66">
        <f t="shared" si="10"/>
        <v>5</v>
      </c>
      <c r="S39" s="149"/>
      <c r="T39" s="160">
        <f t="shared" si="11"/>
        <v>204</v>
      </c>
    </row>
    <row r="40" spans="1:20" s="180" customFormat="1" ht="20.25" customHeight="1">
      <c r="A40" s="179">
        <v>5</v>
      </c>
      <c r="B40" s="48">
        <v>2</v>
      </c>
      <c r="C40" s="437" t="s">
        <v>247</v>
      </c>
      <c r="D40" s="135" t="s">
        <v>196</v>
      </c>
      <c r="E40" s="163">
        <v>175</v>
      </c>
      <c r="F40" s="139">
        <v>205</v>
      </c>
      <c r="G40" s="139">
        <v>213</v>
      </c>
      <c r="H40" s="139">
        <v>225</v>
      </c>
      <c r="I40" s="140">
        <f t="shared" si="5"/>
        <v>818</v>
      </c>
      <c r="J40" s="141">
        <f t="shared" si="6"/>
        <v>826</v>
      </c>
      <c r="K40" s="142">
        <f t="shared" si="7"/>
        <v>45</v>
      </c>
      <c r="L40" s="143">
        <f t="shared" si="8"/>
        <v>175</v>
      </c>
      <c r="M40" s="144">
        <f t="shared" si="9"/>
        <v>225</v>
      </c>
      <c r="N40" s="145"/>
      <c r="O40" s="163">
        <v>175</v>
      </c>
      <c r="P40" s="147"/>
      <c r="Q40" s="148"/>
      <c r="R40" s="66">
        <f t="shared" si="10"/>
        <v>2</v>
      </c>
      <c r="S40" s="149" t="s">
        <v>183</v>
      </c>
      <c r="T40" s="160">
        <f t="shared" si="11"/>
        <v>204.5</v>
      </c>
    </row>
    <row r="41" spans="1:20" s="180" customFormat="1" ht="20.25" customHeight="1">
      <c r="A41" s="181">
        <v>6</v>
      </c>
      <c r="B41" s="48">
        <v>16</v>
      </c>
      <c r="C41" s="248" t="s">
        <v>54</v>
      </c>
      <c r="D41" s="135" t="s">
        <v>211</v>
      </c>
      <c r="E41" s="136">
        <v>190</v>
      </c>
      <c r="F41" s="163">
        <v>174</v>
      </c>
      <c r="G41" s="139">
        <v>168</v>
      </c>
      <c r="H41" s="139">
        <v>227</v>
      </c>
      <c r="I41" s="140">
        <f t="shared" si="5"/>
        <v>759</v>
      </c>
      <c r="J41" s="141">
        <f t="shared" si="6"/>
        <v>823</v>
      </c>
      <c r="K41" s="159">
        <f t="shared" si="7"/>
        <v>42</v>
      </c>
      <c r="L41" s="143">
        <f t="shared" si="8"/>
        <v>168</v>
      </c>
      <c r="M41" s="144">
        <f t="shared" si="9"/>
        <v>227</v>
      </c>
      <c r="N41" s="145"/>
      <c r="O41" s="163">
        <v>174</v>
      </c>
      <c r="P41" s="147"/>
      <c r="Q41" s="148"/>
      <c r="R41" s="66">
        <f t="shared" si="10"/>
        <v>16</v>
      </c>
      <c r="S41" s="149" t="s">
        <v>180</v>
      </c>
      <c r="T41" s="160">
        <f t="shared" si="11"/>
        <v>189.75</v>
      </c>
    </row>
    <row r="42" spans="1:20" s="133" customFormat="1" ht="20.25" customHeight="1">
      <c r="A42" s="181">
        <v>7</v>
      </c>
      <c r="B42" s="48">
        <v>20</v>
      </c>
      <c r="C42" s="248" t="s">
        <v>47</v>
      </c>
      <c r="D42" s="135" t="s">
        <v>187</v>
      </c>
      <c r="E42" s="136">
        <v>223</v>
      </c>
      <c r="F42" s="139">
        <v>164</v>
      </c>
      <c r="G42" s="139">
        <v>171</v>
      </c>
      <c r="H42" s="201">
        <v>170</v>
      </c>
      <c r="I42" s="140">
        <f t="shared" si="5"/>
        <v>728</v>
      </c>
      <c r="J42" s="141">
        <f t="shared" si="6"/>
        <v>808</v>
      </c>
      <c r="K42" s="159">
        <f t="shared" si="7"/>
        <v>27</v>
      </c>
      <c r="L42" s="143">
        <f t="shared" si="8"/>
        <v>164</v>
      </c>
      <c r="M42" s="144">
        <f t="shared" si="9"/>
        <v>223</v>
      </c>
      <c r="N42" s="145"/>
      <c r="O42" s="146"/>
      <c r="P42" s="201">
        <v>170</v>
      </c>
      <c r="Q42" s="148"/>
      <c r="R42" s="66">
        <f t="shared" si="10"/>
        <v>190</v>
      </c>
      <c r="S42" s="149" t="s">
        <v>187</v>
      </c>
      <c r="T42" s="160">
        <f t="shared" si="11"/>
        <v>182</v>
      </c>
    </row>
    <row r="43" spans="1:20" s="133" customFormat="1" ht="20.25" customHeight="1">
      <c r="A43" s="181">
        <v>8</v>
      </c>
      <c r="B43" s="48">
        <v>4</v>
      </c>
      <c r="C43" s="248" t="s">
        <v>26</v>
      </c>
      <c r="D43" s="135" t="s">
        <v>174</v>
      </c>
      <c r="E43" s="136">
        <v>202</v>
      </c>
      <c r="F43" s="201">
        <v>182</v>
      </c>
      <c r="G43" s="139">
        <v>167</v>
      </c>
      <c r="H43" s="139">
        <v>220</v>
      </c>
      <c r="I43" s="140">
        <f t="shared" si="5"/>
        <v>771</v>
      </c>
      <c r="J43" s="141">
        <f t="shared" si="6"/>
        <v>787</v>
      </c>
      <c r="K43" s="159">
        <f t="shared" si="7"/>
        <v>6</v>
      </c>
      <c r="L43" s="143">
        <f t="shared" si="8"/>
        <v>167</v>
      </c>
      <c r="M43" s="144">
        <f t="shared" si="9"/>
        <v>220</v>
      </c>
      <c r="N43" s="145"/>
      <c r="O43" s="146"/>
      <c r="P43" s="201">
        <v>182</v>
      </c>
      <c r="Q43" s="148"/>
      <c r="R43" s="66">
        <f t="shared" si="10"/>
        <v>186</v>
      </c>
      <c r="S43" s="149" t="s">
        <v>190</v>
      </c>
      <c r="T43" s="160">
        <f t="shared" si="11"/>
        <v>192.75</v>
      </c>
    </row>
    <row r="44" spans="1:20" s="133" customFormat="1" ht="20.25" customHeight="1">
      <c r="A44" s="182">
        <v>9</v>
      </c>
      <c r="B44" s="48">
        <v>10</v>
      </c>
      <c r="C44" s="248" t="s">
        <v>106</v>
      </c>
      <c r="D44" s="135" t="s">
        <v>207</v>
      </c>
      <c r="E44" s="136">
        <v>165</v>
      </c>
      <c r="F44" s="139">
        <v>171</v>
      </c>
      <c r="G44" s="139">
        <v>225</v>
      </c>
      <c r="H44" s="139">
        <v>183</v>
      </c>
      <c r="I44" s="140">
        <f t="shared" si="5"/>
        <v>744</v>
      </c>
      <c r="J44" s="141">
        <f t="shared" si="6"/>
        <v>784</v>
      </c>
      <c r="K44" s="159">
        <f t="shared" si="7"/>
        <v>3</v>
      </c>
      <c r="L44" s="143">
        <f t="shared" si="8"/>
        <v>165</v>
      </c>
      <c r="M44" s="144">
        <f t="shared" si="9"/>
        <v>225</v>
      </c>
      <c r="N44" s="145"/>
      <c r="O44" s="146"/>
      <c r="P44" s="147"/>
      <c r="Q44" s="542">
        <v>190</v>
      </c>
      <c r="R44" s="66">
        <f t="shared" si="10"/>
        <v>200</v>
      </c>
      <c r="S44" s="149" t="s">
        <v>175</v>
      </c>
      <c r="T44" s="160">
        <f t="shared" si="11"/>
        <v>186</v>
      </c>
    </row>
    <row r="45" spans="1:20" s="133" customFormat="1" ht="20.25" customHeight="1" thickBot="1">
      <c r="A45" s="659">
        <v>10</v>
      </c>
      <c r="B45" s="165">
        <v>21</v>
      </c>
      <c r="C45" s="639" t="s">
        <v>45</v>
      </c>
      <c r="D45" s="166" t="s">
        <v>217</v>
      </c>
      <c r="E45" s="169">
        <v>166</v>
      </c>
      <c r="F45" s="168">
        <v>171</v>
      </c>
      <c r="G45" s="168">
        <v>174</v>
      </c>
      <c r="H45" s="168">
        <v>186</v>
      </c>
      <c r="I45" s="171">
        <f t="shared" si="5"/>
        <v>697</v>
      </c>
      <c r="J45" s="172">
        <f t="shared" si="6"/>
        <v>781</v>
      </c>
      <c r="K45" s="173">
        <f t="shared" si="7"/>
        <v>0</v>
      </c>
      <c r="L45" s="174">
        <f t="shared" si="8"/>
        <v>166</v>
      </c>
      <c r="M45" s="175">
        <f t="shared" si="9"/>
        <v>186</v>
      </c>
      <c r="N45" s="176"/>
      <c r="O45" s="169">
        <v>166</v>
      </c>
      <c r="P45" s="177"/>
      <c r="Q45" s="178"/>
      <c r="R45" s="642">
        <f t="shared" si="10"/>
        <v>21</v>
      </c>
      <c r="S45" s="643" t="s">
        <v>178</v>
      </c>
      <c r="T45" s="644">
        <f t="shared" si="11"/>
        <v>174.25</v>
      </c>
    </row>
    <row r="46" spans="1:20" s="133" customFormat="1" ht="20.25" customHeight="1">
      <c r="A46" s="106">
        <v>11</v>
      </c>
      <c r="B46" s="48">
        <v>7</v>
      </c>
      <c r="C46" s="648" t="s">
        <v>127</v>
      </c>
      <c r="D46" s="135" t="s">
        <v>181</v>
      </c>
      <c r="E46" s="201">
        <v>182</v>
      </c>
      <c r="F46" s="139">
        <v>191</v>
      </c>
      <c r="G46" s="139">
        <v>184</v>
      </c>
      <c r="H46" s="139">
        <v>187</v>
      </c>
      <c r="I46" s="140">
        <f t="shared" si="5"/>
        <v>744</v>
      </c>
      <c r="J46" s="141">
        <f t="shared" si="6"/>
        <v>772</v>
      </c>
      <c r="K46" s="142">
        <f t="shared" si="7"/>
        <v>-9</v>
      </c>
      <c r="L46" s="143">
        <f t="shared" si="8"/>
        <v>182</v>
      </c>
      <c r="M46" s="144">
        <f t="shared" si="9"/>
        <v>191</v>
      </c>
      <c r="N46" s="145"/>
      <c r="O46" s="146"/>
      <c r="P46" s="201">
        <v>182</v>
      </c>
      <c r="Q46" s="148"/>
      <c r="R46" s="66">
        <f t="shared" si="10"/>
        <v>189</v>
      </c>
      <c r="S46" s="149" t="s">
        <v>185</v>
      </c>
      <c r="T46" s="150">
        <f t="shared" si="11"/>
        <v>186</v>
      </c>
    </row>
    <row r="47" spans="1:20" s="133" customFormat="1" ht="20.25" customHeight="1">
      <c r="A47" s="109">
        <v>12</v>
      </c>
      <c r="B47" s="48">
        <v>16</v>
      </c>
      <c r="C47" s="278" t="s">
        <v>17</v>
      </c>
      <c r="D47" s="135" t="s">
        <v>179</v>
      </c>
      <c r="E47" s="136">
        <v>181</v>
      </c>
      <c r="F47" s="139">
        <v>166</v>
      </c>
      <c r="G47" s="139">
        <v>164</v>
      </c>
      <c r="H47" s="139">
        <v>186</v>
      </c>
      <c r="I47" s="140">
        <f t="shared" si="5"/>
        <v>697</v>
      </c>
      <c r="J47" s="141">
        <f t="shared" si="6"/>
        <v>761</v>
      </c>
      <c r="K47" s="159">
        <f t="shared" si="7"/>
        <v>-20</v>
      </c>
      <c r="L47" s="143">
        <f t="shared" si="8"/>
        <v>164</v>
      </c>
      <c r="M47" s="144">
        <f t="shared" si="9"/>
        <v>186</v>
      </c>
      <c r="N47" s="145"/>
      <c r="O47" s="146"/>
      <c r="P47" s="147"/>
      <c r="Q47" s="542">
        <v>139</v>
      </c>
      <c r="R47" s="66">
        <f t="shared" si="10"/>
        <v>155</v>
      </c>
      <c r="S47" s="149" t="s">
        <v>184</v>
      </c>
      <c r="T47" s="160">
        <f t="shared" si="11"/>
        <v>174.25</v>
      </c>
    </row>
    <row r="48" spans="1:20" s="133" customFormat="1" ht="20.25" customHeight="1">
      <c r="A48" s="109">
        <v>13</v>
      </c>
      <c r="B48" s="48">
        <v>12</v>
      </c>
      <c r="C48" s="278" t="s">
        <v>341</v>
      </c>
      <c r="D48" s="135" t="s">
        <v>195</v>
      </c>
      <c r="E48" s="136">
        <v>158</v>
      </c>
      <c r="F48" s="139">
        <v>170</v>
      </c>
      <c r="G48" s="139">
        <v>184</v>
      </c>
      <c r="H48" s="139">
        <v>196</v>
      </c>
      <c r="I48" s="140">
        <f t="shared" si="5"/>
        <v>708</v>
      </c>
      <c r="J48" s="141">
        <f t="shared" si="6"/>
        <v>756</v>
      </c>
      <c r="K48" s="159">
        <f t="shared" si="7"/>
        <v>-25</v>
      </c>
      <c r="L48" s="143">
        <f t="shared" si="8"/>
        <v>158</v>
      </c>
      <c r="M48" s="144">
        <f t="shared" si="9"/>
        <v>196</v>
      </c>
      <c r="N48" s="145"/>
      <c r="O48" s="163">
        <v>144</v>
      </c>
      <c r="P48" s="147"/>
      <c r="Q48" s="148"/>
      <c r="R48" s="66">
        <f t="shared" si="10"/>
        <v>12</v>
      </c>
      <c r="S48" s="149" t="s">
        <v>177</v>
      </c>
      <c r="T48" s="160">
        <f t="shared" si="11"/>
        <v>177</v>
      </c>
    </row>
    <row r="49" spans="1:20" s="133" customFormat="1" ht="20.25" customHeight="1">
      <c r="A49" s="202">
        <v>14</v>
      </c>
      <c r="B49" s="48">
        <v>23</v>
      </c>
      <c r="C49" s="280" t="s">
        <v>117</v>
      </c>
      <c r="D49" s="135" t="s">
        <v>180</v>
      </c>
      <c r="E49" s="136">
        <v>168</v>
      </c>
      <c r="F49" s="139">
        <v>157</v>
      </c>
      <c r="G49" s="139">
        <v>176</v>
      </c>
      <c r="H49" s="139">
        <v>140</v>
      </c>
      <c r="I49" s="140">
        <f t="shared" si="5"/>
        <v>641</v>
      </c>
      <c r="J49" s="141">
        <f t="shared" si="6"/>
        <v>733</v>
      </c>
      <c r="K49" s="159">
        <f t="shared" si="7"/>
        <v>-48</v>
      </c>
      <c r="L49" s="143">
        <f t="shared" si="8"/>
        <v>140</v>
      </c>
      <c r="M49" s="144">
        <f t="shared" si="9"/>
        <v>176</v>
      </c>
      <c r="N49" s="145"/>
      <c r="O49" s="146"/>
      <c r="P49" s="147"/>
      <c r="Q49" s="148"/>
      <c r="R49" s="66">
        <f t="shared" si="10"/>
        <v>23</v>
      </c>
      <c r="S49" s="149"/>
      <c r="T49" s="160">
        <f t="shared" si="11"/>
        <v>160.25</v>
      </c>
    </row>
    <row r="50" spans="1:20" s="133" customFormat="1" ht="20.25" customHeight="1">
      <c r="A50" s="109">
        <v>15</v>
      </c>
      <c r="B50" s="48">
        <v>22</v>
      </c>
      <c r="C50" s="649" t="s">
        <v>74</v>
      </c>
      <c r="D50" s="135" t="s">
        <v>175</v>
      </c>
      <c r="E50" s="136">
        <v>133</v>
      </c>
      <c r="F50" s="139">
        <v>173</v>
      </c>
      <c r="G50" s="139">
        <v>196</v>
      </c>
      <c r="H50" s="139">
        <v>141</v>
      </c>
      <c r="I50" s="140">
        <f t="shared" si="5"/>
        <v>643</v>
      </c>
      <c r="J50" s="141">
        <f t="shared" si="6"/>
        <v>731</v>
      </c>
      <c r="K50" s="159">
        <f t="shared" si="7"/>
        <v>-50</v>
      </c>
      <c r="L50" s="143">
        <f t="shared" si="8"/>
        <v>133</v>
      </c>
      <c r="M50" s="144">
        <f t="shared" si="9"/>
        <v>196</v>
      </c>
      <c r="N50" s="145"/>
      <c r="O50" s="146"/>
      <c r="P50" s="147"/>
      <c r="Q50" s="542">
        <v>174</v>
      </c>
      <c r="R50" s="66">
        <f t="shared" si="10"/>
        <v>196</v>
      </c>
      <c r="S50" s="149" t="s">
        <v>182</v>
      </c>
      <c r="T50" s="160">
        <f t="shared" si="11"/>
        <v>160.75</v>
      </c>
    </row>
    <row r="51" spans="1:20" s="206" customFormat="1" ht="20.25" customHeight="1">
      <c r="A51" s="205">
        <v>16</v>
      </c>
      <c r="B51" s="48">
        <v>12</v>
      </c>
      <c r="C51" s="278" t="s">
        <v>28</v>
      </c>
      <c r="D51" s="135" t="s">
        <v>188</v>
      </c>
      <c r="E51" s="136">
        <v>181</v>
      </c>
      <c r="F51" s="139">
        <v>198</v>
      </c>
      <c r="G51" s="139">
        <v>136</v>
      </c>
      <c r="H51" s="139">
        <v>165</v>
      </c>
      <c r="I51" s="140">
        <f t="shared" si="5"/>
        <v>680</v>
      </c>
      <c r="J51" s="141">
        <f t="shared" si="6"/>
        <v>728</v>
      </c>
      <c r="K51" s="159">
        <f t="shared" si="7"/>
        <v>-53</v>
      </c>
      <c r="L51" s="143">
        <f t="shared" si="8"/>
        <v>136</v>
      </c>
      <c r="M51" s="144">
        <f t="shared" si="9"/>
        <v>198</v>
      </c>
      <c r="N51" s="145"/>
      <c r="O51" s="146"/>
      <c r="P51" s="147"/>
      <c r="Q51" s="148"/>
      <c r="R51" s="66">
        <f t="shared" si="10"/>
        <v>12</v>
      </c>
      <c r="S51" s="149"/>
      <c r="T51" s="160">
        <f t="shared" si="11"/>
        <v>170</v>
      </c>
    </row>
    <row r="52" spans="1:20" s="206" customFormat="1" ht="20.25" customHeight="1">
      <c r="A52" s="205">
        <v>17</v>
      </c>
      <c r="B52" s="48">
        <v>20</v>
      </c>
      <c r="C52" s="278" t="s">
        <v>86</v>
      </c>
      <c r="D52" s="135" t="s">
        <v>199</v>
      </c>
      <c r="E52" s="136">
        <v>179</v>
      </c>
      <c r="F52" s="139">
        <v>140</v>
      </c>
      <c r="G52" s="139">
        <v>169</v>
      </c>
      <c r="H52" s="139">
        <v>153</v>
      </c>
      <c r="I52" s="140">
        <f t="shared" si="5"/>
        <v>641</v>
      </c>
      <c r="J52" s="141">
        <f t="shared" si="6"/>
        <v>721</v>
      </c>
      <c r="K52" s="159">
        <f t="shared" si="7"/>
        <v>-60</v>
      </c>
      <c r="L52" s="143">
        <f t="shared" si="8"/>
        <v>140</v>
      </c>
      <c r="M52" s="144">
        <f t="shared" si="9"/>
        <v>179</v>
      </c>
      <c r="N52" s="145"/>
      <c r="O52" s="146"/>
      <c r="P52" s="147"/>
      <c r="Q52" s="542">
        <v>122</v>
      </c>
      <c r="R52" s="66">
        <f t="shared" si="10"/>
        <v>142</v>
      </c>
      <c r="S52" s="149" t="s">
        <v>174</v>
      </c>
      <c r="T52" s="160">
        <f t="shared" si="11"/>
        <v>160.25</v>
      </c>
    </row>
    <row r="53" spans="1:20" s="206" customFormat="1" ht="20.25" customHeight="1">
      <c r="A53" s="205">
        <v>18</v>
      </c>
      <c r="B53" s="48">
        <v>18</v>
      </c>
      <c r="C53" s="278" t="s">
        <v>49</v>
      </c>
      <c r="D53" s="135" t="s">
        <v>184</v>
      </c>
      <c r="E53" s="136">
        <v>143</v>
      </c>
      <c r="F53" s="139">
        <v>155</v>
      </c>
      <c r="G53" s="139">
        <v>200</v>
      </c>
      <c r="H53" s="139">
        <v>141</v>
      </c>
      <c r="I53" s="140">
        <f t="shared" si="5"/>
        <v>639</v>
      </c>
      <c r="J53" s="141">
        <f t="shared" si="6"/>
        <v>711</v>
      </c>
      <c r="K53" s="159">
        <f t="shared" si="7"/>
        <v>-70</v>
      </c>
      <c r="L53" s="143">
        <f t="shared" si="8"/>
        <v>141</v>
      </c>
      <c r="M53" s="144">
        <f t="shared" si="9"/>
        <v>200</v>
      </c>
      <c r="N53" s="145"/>
      <c r="O53" s="146"/>
      <c r="P53" s="147"/>
      <c r="Q53" s="542">
        <v>149</v>
      </c>
      <c r="R53" s="66">
        <f t="shared" si="10"/>
        <v>167</v>
      </c>
      <c r="S53" s="149" t="s">
        <v>179</v>
      </c>
      <c r="T53" s="160">
        <f t="shared" si="11"/>
        <v>159.75</v>
      </c>
    </row>
    <row r="54" spans="1:20" s="206" customFormat="1" ht="20.25" customHeight="1">
      <c r="A54" s="205">
        <v>19</v>
      </c>
      <c r="B54" s="48">
        <v>25</v>
      </c>
      <c r="C54" s="649" t="s">
        <v>209</v>
      </c>
      <c r="D54" s="135" t="s">
        <v>178</v>
      </c>
      <c r="E54" s="136">
        <v>175</v>
      </c>
      <c r="F54" s="139">
        <v>145</v>
      </c>
      <c r="G54" s="139">
        <v>152</v>
      </c>
      <c r="H54" s="139">
        <v>130</v>
      </c>
      <c r="I54" s="140">
        <f t="shared" si="5"/>
        <v>602</v>
      </c>
      <c r="J54" s="141">
        <f t="shared" si="6"/>
        <v>702</v>
      </c>
      <c r="K54" s="159">
        <f t="shared" si="7"/>
        <v>-79</v>
      </c>
      <c r="L54" s="143">
        <f t="shared" si="8"/>
        <v>130</v>
      </c>
      <c r="M54" s="144">
        <f t="shared" si="9"/>
        <v>175</v>
      </c>
      <c r="N54" s="145"/>
      <c r="O54" s="146"/>
      <c r="P54" s="147"/>
      <c r="Q54" s="542">
        <v>167</v>
      </c>
      <c r="R54" s="66">
        <f t="shared" si="10"/>
        <v>192</v>
      </c>
      <c r="S54" s="149" t="s">
        <v>181</v>
      </c>
      <c r="T54" s="160">
        <f t="shared" si="11"/>
        <v>150.5</v>
      </c>
    </row>
    <row r="55" spans="1:20" s="206" customFormat="1" ht="20.25" customHeight="1">
      <c r="A55" s="205">
        <v>20</v>
      </c>
      <c r="B55" s="48"/>
      <c r="C55" s="278" t="s">
        <v>262</v>
      </c>
      <c r="D55" s="135" t="s">
        <v>204</v>
      </c>
      <c r="E55" s="203">
        <v>178</v>
      </c>
      <c r="F55" s="204">
        <v>183</v>
      </c>
      <c r="G55" s="204">
        <v>156</v>
      </c>
      <c r="H55" s="204">
        <v>184</v>
      </c>
      <c r="I55" s="140">
        <f t="shared" si="5"/>
        <v>701</v>
      </c>
      <c r="J55" s="141">
        <f t="shared" si="6"/>
        <v>701</v>
      </c>
      <c r="K55" s="159">
        <f t="shared" si="7"/>
        <v>-80</v>
      </c>
      <c r="L55" s="143">
        <f t="shared" si="8"/>
        <v>156</v>
      </c>
      <c r="M55" s="144">
        <f t="shared" si="9"/>
        <v>184</v>
      </c>
      <c r="N55" s="145"/>
      <c r="O55" s="468"/>
      <c r="P55" s="764"/>
      <c r="Q55" s="765"/>
      <c r="R55" s="66">
        <f t="shared" si="10"/>
        <v>0</v>
      </c>
      <c r="S55" s="149"/>
      <c r="T55" s="160">
        <f t="shared" si="11"/>
        <v>175.25</v>
      </c>
    </row>
    <row r="56" spans="1:20" s="206" customFormat="1" ht="20.25" customHeight="1">
      <c r="A56" s="205">
        <v>21</v>
      </c>
      <c r="B56" s="48">
        <v>30</v>
      </c>
      <c r="C56" s="278" t="s">
        <v>191</v>
      </c>
      <c r="D56" s="135" t="s">
        <v>177</v>
      </c>
      <c r="E56" s="136">
        <v>149</v>
      </c>
      <c r="F56" s="139">
        <v>132</v>
      </c>
      <c r="G56" s="139">
        <v>147</v>
      </c>
      <c r="H56" s="139">
        <v>144</v>
      </c>
      <c r="I56" s="140">
        <f t="shared" si="5"/>
        <v>572</v>
      </c>
      <c r="J56" s="141">
        <f t="shared" si="6"/>
        <v>692</v>
      </c>
      <c r="K56" s="159">
        <f t="shared" si="7"/>
        <v>-89</v>
      </c>
      <c r="L56" s="143">
        <f t="shared" si="8"/>
        <v>132</v>
      </c>
      <c r="M56" s="144">
        <f t="shared" si="9"/>
        <v>149</v>
      </c>
      <c r="N56" s="145"/>
      <c r="O56" s="146"/>
      <c r="P56" s="147"/>
      <c r="Q56" s="148"/>
      <c r="R56" s="66">
        <f t="shared" si="10"/>
        <v>30</v>
      </c>
      <c r="S56" s="149"/>
      <c r="T56" s="160">
        <f t="shared" si="11"/>
        <v>143</v>
      </c>
    </row>
    <row r="57" spans="1:20" s="206" customFormat="1" ht="20.25" customHeight="1">
      <c r="A57" s="205">
        <v>22</v>
      </c>
      <c r="B57" s="48">
        <v>13</v>
      </c>
      <c r="C57" s="278" t="s">
        <v>51</v>
      </c>
      <c r="D57" s="135" t="s">
        <v>202</v>
      </c>
      <c r="E57" s="136">
        <v>163</v>
      </c>
      <c r="F57" s="139">
        <v>150</v>
      </c>
      <c r="G57" s="139">
        <v>176</v>
      </c>
      <c r="H57" s="139">
        <v>146</v>
      </c>
      <c r="I57" s="140">
        <f t="shared" si="5"/>
        <v>635</v>
      </c>
      <c r="J57" s="141">
        <f t="shared" si="6"/>
        <v>687</v>
      </c>
      <c r="K57" s="159">
        <f t="shared" si="7"/>
        <v>-94</v>
      </c>
      <c r="L57" s="143">
        <f t="shared" si="8"/>
        <v>146</v>
      </c>
      <c r="M57" s="144">
        <f t="shared" si="9"/>
        <v>176</v>
      </c>
      <c r="N57" s="145"/>
      <c r="O57" s="146"/>
      <c r="P57" s="147"/>
      <c r="Q57" s="148"/>
      <c r="R57" s="66">
        <f t="shared" si="10"/>
        <v>13</v>
      </c>
      <c r="S57" s="149"/>
      <c r="T57" s="160">
        <f t="shared" si="11"/>
        <v>158.75</v>
      </c>
    </row>
    <row r="58" spans="1:20" s="206" customFormat="1" ht="20.25" customHeight="1">
      <c r="A58" s="205">
        <v>23</v>
      </c>
      <c r="B58" s="48">
        <v>22</v>
      </c>
      <c r="C58" s="278" t="s">
        <v>15</v>
      </c>
      <c r="D58" s="135" t="s">
        <v>176</v>
      </c>
      <c r="E58" s="136">
        <v>129</v>
      </c>
      <c r="F58" s="139">
        <v>125</v>
      </c>
      <c r="G58" s="139">
        <v>136</v>
      </c>
      <c r="H58" s="139">
        <v>201</v>
      </c>
      <c r="I58" s="140">
        <f t="shared" si="5"/>
        <v>591</v>
      </c>
      <c r="J58" s="141">
        <f t="shared" si="6"/>
        <v>679</v>
      </c>
      <c r="K58" s="159">
        <f t="shared" si="7"/>
        <v>-102</v>
      </c>
      <c r="L58" s="143">
        <f t="shared" si="8"/>
        <v>125</v>
      </c>
      <c r="M58" s="144">
        <f t="shared" si="9"/>
        <v>201</v>
      </c>
      <c r="N58" s="145"/>
      <c r="O58" s="146"/>
      <c r="P58" s="147"/>
      <c r="Q58" s="148"/>
      <c r="R58" s="66">
        <f t="shared" si="10"/>
        <v>22</v>
      </c>
      <c r="S58" s="149"/>
      <c r="T58" s="160">
        <f t="shared" si="11"/>
        <v>147.75</v>
      </c>
    </row>
    <row r="59" spans="1:20" s="206" customFormat="1" ht="20.25" customHeight="1">
      <c r="A59" s="205">
        <v>24</v>
      </c>
      <c r="B59" s="48">
        <v>15</v>
      </c>
      <c r="C59" s="278" t="s">
        <v>81</v>
      </c>
      <c r="D59" s="135" t="s">
        <v>185</v>
      </c>
      <c r="E59" s="136">
        <v>134</v>
      </c>
      <c r="F59" s="139">
        <v>182</v>
      </c>
      <c r="G59" s="139">
        <v>155</v>
      </c>
      <c r="H59" s="139">
        <v>144</v>
      </c>
      <c r="I59" s="140">
        <f t="shared" si="5"/>
        <v>615</v>
      </c>
      <c r="J59" s="141">
        <f t="shared" si="6"/>
        <v>675</v>
      </c>
      <c r="K59" s="159">
        <f t="shared" si="7"/>
        <v>-106</v>
      </c>
      <c r="L59" s="143">
        <f t="shared" si="8"/>
        <v>134</v>
      </c>
      <c r="M59" s="144">
        <f t="shared" si="9"/>
        <v>182</v>
      </c>
      <c r="N59" s="145"/>
      <c r="O59" s="146"/>
      <c r="P59" s="147"/>
      <c r="Q59" s="542">
        <v>164</v>
      </c>
      <c r="R59" s="66">
        <f t="shared" si="10"/>
        <v>179</v>
      </c>
      <c r="S59" s="149" t="s">
        <v>176</v>
      </c>
      <c r="T59" s="160">
        <f t="shared" si="11"/>
        <v>153.75</v>
      </c>
    </row>
    <row r="60" spans="1:20" s="206" customFormat="1" ht="20.25" customHeight="1">
      <c r="A60" s="205">
        <v>25</v>
      </c>
      <c r="B60" s="48">
        <v>18</v>
      </c>
      <c r="C60" s="649" t="s">
        <v>255</v>
      </c>
      <c r="D60" s="135" t="s">
        <v>194</v>
      </c>
      <c r="E60" s="136">
        <v>102</v>
      </c>
      <c r="F60" s="139">
        <v>109</v>
      </c>
      <c r="G60" s="139">
        <v>235</v>
      </c>
      <c r="H60" s="139">
        <v>155</v>
      </c>
      <c r="I60" s="140">
        <f t="shared" si="5"/>
        <v>601</v>
      </c>
      <c r="J60" s="141">
        <f t="shared" si="6"/>
        <v>673</v>
      </c>
      <c r="K60" s="159">
        <f t="shared" si="7"/>
        <v>-108</v>
      </c>
      <c r="L60" s="143">
        <f t="shared" si="8"/>
        <v>102</v>
      </c>
      <c r="M60" s="144">
        <f t="shared" si="9"/>
        <v>235</v>
      </c>
      <c r="N60" s="145"/>
      <c r="O60" s="146"/>
      <c r="P60" s="147"/>
      <c r="Q60" s="542">
        <v>170</v>
      </c>
      <c r="R60" s="66">
        <f t="shared" si="10"/>
        <v>188</v>
      </c>
      <c r="S60" s="149" t="s">
        <v>189</v>
      </c>
      <c r="T60" s="160">
        <f t="shared" si="11"/>
        <v>150.25</v>
      </c>
    </row>
    <row r="61" spans="1:20" s="206" customFormat="1" ht="18">
      <c r="A61" s="205">
        <v>26</v>
      </c>
      <c r="B61" s="48">
        <v>30</v>
      </c>
      <c r="C61" s="278" t="s">
        <v>233</v>
      </c>
      <c r="D61" s="135" t="s">
        <v>189</v>
      </c>
      <c r="E61" s="136">
        <v>132</v>
      </c>
      <c r="F61" s="139">
        <v>132</v>
      </c>
      <c r="G61" s="139">
        <v>150</v>
      </c>
      <c r="H61" s="139">
        <v>114</v>
      </c>
      <c r="I61" s="140">
        <f t="shared" si="5"/>
        <v>528</v>
      </c>
      <c r="J61" s="141">
        <f t="shared" si="6"/>
        <v>648</v>
      </c>
      <c r="K61" s="159">
        <f t="shared" si="7"/>
        <v>-133</v>
      </c>
      <c r="L61" s="143">
        <f t="shared" si="8"/>
        <v>114</v>
      </c>
      <c r="M61" s="144">
        <f t="shared" si="9"/>
        <v>150</v>
      </c>
      <c r="N61" s="145"/>
      <c r="O61" s="146"/>
      <c r="P61" s="147"/>
      <c r="Q61" s="148"/>
      <c r="R61" s="66">
        <f t="shared" si="10"/>
        <v>30</v>
      </c>
      <c r="S61" s="149"/>
      <c r="T61" s="160">
        <f t="shared" si="11"/>
        <v>132</v>
      </c>
    </row>
    <row r="63" spans="3:10" ht="15">
      <c r="C63" s="665" t="s">
        <v>246</v>
      </c>
      <c r="D63" s="120" t="s">
        <v>6</v>
      </c>
      <c r="E63" s="120" t="s">
        <v>7</v>
      </c>
      <c r="F63" s="120" t="s">
        <v>91</v>
      </c>
      <c r="G63" s="120" t="s">
        <v>92</v>
      </c>
      <c r="H63" s="669" t="s">
        <v>93</v>
      </c>
      <c r="I63" s="670" t="s">
        <v>222</v>
      </c>
      <c r="J63" s="670" t="s">
        <v>223</v>
      </c>
    </row>
    <row r="64" spans="3:8" ht="3" customHeight="1" thickBot="1">
      <c r="C64" s="671"/>
      <c r="D64" s="213"/>
      <c r="E64" s="213"/>
      <c r="F64" s="213"/>
      <c r="G64" s="213"/>
      <c r="H64" s="214"/>
    </row>
    <row r="65" spans="3:22" ht="18" customHeight="1">
      <c r="C65" s="1243" t="s">
        <v>262</v>
      </c>
      <c r="D65" s="477">
        <v>155</v>
      </c>
      <c r="E65" s="477">
        <v>166</v>
      </c>
      <c r="F65" s="477">
        <v>126</v>
      </c>
      <c r="G65" s="477">
        <v>167</v>
      </c>
      <c r="H65" s="477"/>
      <c r="I65" s="477"/>
      <c r="J65" s="477"/>
      <c r="K65" s="1237" t="s">
        <v>90</v>
      </c>
      <c r="L65" s="1238"/>
      <c r="N65" s="2"/>
      <c r="O65" s="2"/>
      <c r="P65" s="3"/>
      <c r="R65" s="4"/>
      <c r="S65" s="4"/>
      <c r="T65" s="5"/>
      <c r="V65" s="6"/>
    </row>
    <row r="66" spans="3:22" ht="12" customHeight="1">
      <c r="C66" s="1244"/>
      <c r="D66" s="233">
        <f aca="true" t="shared" si="12" ref="D66:J66">IF(D65&lt;140,30,IF(D65&gt;=200,0,IF(D65&gt;=140,(200-D65)*0.5)))</f>
        <v>22.5</v>
      </c>
      <c r="E66" s="233">
        <f t="shared" si="12"/>
        <v>17</v>
      </c>
      <c r="F66" s="233">
        <f t="shared" si="12"/>
        <v>30</v>
      </c>
      <c r="G66" s="233">
        <f t="shared" si="12"/>
        <v>16.5</v>
      </c>
      <c r="H66" s="233">
        <f t="shared" si="12"/>
        <v>30</v>
      </c>
      <c r="I66" s="233">
        <f t="shared" si="12"/>
        <v>30</v>
      </c>
      <c r="J66" s="233">
        <f t="shared" si="12"/>
        <v>30</v>
      </c>
      <c r="K66" s="1239" t="s">
        <v>95</v>
      </c>
      <c r="L66" s="1240"/>
      <c r="N66" s="2"/>
      <c r="O66" s="2"/>
      <c r="P66" s="3"/>
      <c r="R66" s="4"/>
      <c r="S66" s="4"/>
      <c r="T66" s="5"/>
      <c r="V66" s="6"/>
    </row>
    <row r="67" spans="3:22" ht="21.75" customHeight="1" thickBot="1">
      <c r="C67" s="1245"/>
      <c r="D67" s="479">
        <f aca="true" t="shared" si="13" ref="D67:J67">D66+D65</f>
        <v>177.5</v>
      </c>
      <c r="E67" s="479">
        <f t="shared" si="13"/>
        <v>183</v>
      </c>
      <c r="F67" s="479">
        <f t="shared" si="13"/>
        <v>156</v>
      </c>
      <c r="G67" s="479">
        <f t="shared" si="13"/>
        <v>183.5</v>
      </c>
      <c r="H67" s="479">
        <f t="shared" si="13"/>
        <v>30</v>
      </c>
      <c r="I67" s="479">
        <f t="shared" si="13"/>
        <v>30</v>
      </c>
      <c r="J67" s="479">
        <f t="shared" si="13"/>
        <v>30</v>
      </c>
      <c r="K67" s="1241" t="s">
        <v>224</v>
      </c>
      <c r="L67" s="1242"/>
      <c r="N67" s="2"/>
      <c r="O67" s="2"/>
      <c r="P67" s="3"/>
      <c r="R67" s="4"/>
      <c r="S67" s="4"/>
      <c r="T67" s="5"/>
      <c r="V67" s="6"/>
    </row>
    <row r="68" spans="9:22" ht="3.75" customHeight="1">
      <c r="I68" s="3"/>
      <c r="K68" s="672"/>
      <c r="L68" s="3"/>
      <c r="N68" s="2"/>
      <c r="O68" s="2"/>
      <c r="P68" s="3"/>
      <c r="R68" s="4"/>
      <c r="S68" s="4"/>
      <c r="T68" s="5"/>
      <c r="V68" s="6"/>
    </row>
  </sheetData>
  <sheetProtection password="CF7A" sheet="1" objects="1" scenarios="1" selectLockedCells="1" selectUnlockedCells="1"/>
  <mergeCells count="5">
    <mergeCell ref="A1:K1"/>
    <mergeCell ref="K65:L65"/>
    <mergeCell ref="K66:L66"/>
    <mergeCell ref="K67:L67"/>
    <mergeCell ref="C65:C67"/>
  </mergeCells>
  <printOptions horizontalCentered="1" verticalCentered="1"/>
  <pageMargins left="0.4" right="0.13" top="0.18" bottom="0.51" header="0.12" footer="0.45"/>
  <pageSetup fitToHeight="2" horizontalDpi="300" verticalDpi="300" orientation="landscape" paperSize="9" scale="62" r:id="rId2"/>
  <rowBreaks count="1" manualBreakCount="1">
    <brk id="3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7"/>
  <dimension ref="A1:V68"/>
  <sheetViews>
    <sheetView zoomScale="75" zoomScaleNormal="75" zoomScaleSheetLayoutView="75" workbookViewId="0" topLeftCell="A25">
      <selection activeCell="J53" sqref="J53"/>
    </sheetView>
  </sheetViews>
  <sheetFormatPr defaultColWidth="9.140625" defaultRowHeight="12.75"/>
  <cols>
    <col min="1" max="1" width="5.7109375" style="1" customWidth="1"/>
    <col min="2" max="2" width="5.28125" style="74" customWidth="1"/>
    <col min="3" max="3" width="39.57421875" style="75" bestFit="1" customWidth="1"/>
    <col min="4" max="4" width="6.00390625" style="10" bestFit="1" customWidth="1"/>
    <col min="5" max="6" width="6.140625" style="1" customWidth="1"/>
    <col min="7" max="7" width="6.421875" style="3" customWidth="1"/>
    <col min="8" max="8" width="7.8515625" style="3" customWidth="1"/>
    <col min="9" max="9" width="6.140625" style="12" bestFit="1" customWidth="1"/>
    <col min="10" max="10" width="11.8515625" style="3" customWidth="1"/>
    <col min="11" max="11" width="7.00390625" style="2" customWidth="1"/>
    <col min="12" max="12" width="7.421875" style="2" customWidth="1"/>
    <col min="13" max="13" width="5.8515625" style="2" customWidth="1"/>
    <col min="14" max="14" width="1.7109375" style="3" customWidth="1"/>
    <col min="15" max="17" width="5.421875" style="4" customWidth="1"/>
    <col min="18" max="18" width="6.00390625" style="5" customWidth="1"/>
    <col min="19" max="19" width="5.421875" style="0" customWidth="1"/>
    <col min="20" max="20" width="6.7109375" style="6" bestFit="1" customWidth="1"/>
  </cols>
  <sheetData>
    <row r="1" spans="1:11" ht="94.5" customHeight="1">
      <c r="A1" s="1236"/>
      <c r="B1" s="1235"/>
      <c r="C1" s="1235"/>
      <c r="D1" s="1235"/>
      <c r="E1" s="1235"/>
      <c r="F1" s="1235"/>
      <c r="G1" s="1235"/>
      <c r="H1" s="1235"/>
      <c r="I1" s="1235"/>
      <c r="J1" s="1235"/>
      <c r="K1" s="1235"/>
    </row>
    <row r="2" spans="1:8" ht="18">
      <c r="A2" s="7"/>
      <c r="C2" s="9" t="s">
        <v>1</v>
      </c>
      <c r="E2" s="11"/>
      <c r="F2" s="11"/>
      <c r="G2" s="11"/>
      <c r="H2" s="11"/>
    </row>
    <row r="3" spans="1:20" ht="39" thickBot="1">
      <c r="A3" s="77" t="s">
        <v>2</v>
      </c>
      <c r="B3" s="78" t="s">
        <v>169</v>
      </c>
      <c r="C3" s="79" t="s">
        <v>4</v>
      </c>
      <c r="D3" s="609" t="s">
        <v>5</v>
      </c>
      <c r="E3" s="610" t="s">
        <v>6</v>
      </c>
      <c r="F3" s="610" t="s">
        <v>7</v>
      </c>
      <c r="G3" s="611" t="s">
        <v>8</v>
      </c>
      <c r="H3" s="243" t="s">
        <v>170</v>
      </c>
      <c r="I3" s="82" t="s">
        <v>10</v>
      </c>
      <c r="J3" s="21" t="s">
        <v>11</v>
      </c>
      <c r="L3" s="12"/>
      <c r="N3" s="2"/>
      <c r="O3" s="2"/>
      <c r="Q3" s="3"/>
      <c r="R3" s="3"/>
      <c r="S3" s="4"/>
      <c r="T3"/>
    </row>
    <row r="4" spans="1:20" ht="18">
      <c r="A4" s="245" t="s">
        <v>12</v>
      </c>
      <c r="B4" s="48"/>
      <c r="C4" s="780" t="s">
        <v>257</v>
      </c>
      <c r="D4" s="85">
        <v>14</v>
      </c>
      <c r="E4" s="86">
        <v>205</v>
      </c>
      <c r="F4" s="66">
        <v>210</v>
      </c>
      <c r="G4" s="48">
        <f aca="true" t="shared" si="0" ref="G4:G11">SUM(E4,F4)</f>
        <v>415</v>
      </c>
      <c r="H4" s="67">
        <f aca="true" t="shared" si="1" ref="H4:H11">COUNT(E4,F4)*B4+G4</f>
        <v>415</v>
      </c>
      <c r="I4" s="698">
        <f aca="true" t="shared" si="2" ref="I4:I11">H4-$H$9</f>
        <v>35</v>
      </c>
      <c r="J4" s="87">
        <v>53</v>
      </c>
      <c r="L4" s="31"/>
      <c r="N4" s="2"/>
      <c r="O4" s="88"/>
      <c r="Q4" s="3"/>
      <c r="R4" s="3"/>
      <c r="S4" s="4"/>
      <c r="T4"/>
    </row>
    <row r="5" spans="1:20" ht="18">
      <c r="A5" s="245" t="s">
        <v>14</v>
      </c>
      <c r="B5" s="781">
        <v>22</v>
      </c>
      <c r="C5" s="782" t="s">
        <v>197</v>
      </c>
      <c r="D5" s="37">
        <v>17</v>
      </c>
      <c r="E5" s="38">
        <v>202</v>
      </c>
      <c r="F5" s="39">
        <v>158</v>
      </c>
      <c r="G5" s="35">
        <f t="shared" si="0"/>
        <v>360</v>
      </c>
      <c r="H5" s="40">
        <f t="shared" si="1"/>
        <v>404</v>
      </c>
      <c r="I5" s="51">
        <f t="shared" si="2"/>
        <v>24</v>
      </c>
      <c r="J5" s="87">
        <v>38</v>
      </c>
      <c r="L5" s="31"/>
      <c r="N5" s="2"/>
      <c r="O5" s="88"/>
      <c r="Q5" s="3"/>
      <c r="R5" s="3"/>
      <c r="S5" s="4"/>
      <c r="T5"/>
    </row>
    <row r="6" spans="1:20" ht="18">
      <c r="A6" s="249" t="s">
        <v>16</v>
      </c>
      <c r="B6" s="781">
        <v>16</v>
      </c>
      <c r="C6" s="44" t="s">
        <v>54</v>
      </c>
      <c r="D6" s="264">
        <v>20</v>
      </c>
      <c r="E6" s="233">
        <v>199</v>
      </c>
      <c r="F6" s="39">
        <v>171</v>
      </c>
      <c r="G6" s="35">
        <f t="shared" si="0"/>
        <v>370</v>
      </c>
      <c r="H6" s="40">
        <f t="shared" si="1"/>
        <v>402</v>
      </c>
      <c r="I6" s="51">
        <f t="shared" si="2"/>
        <v>22</v>
      </c>
      <c r="J6" s="87">
        <v>29</v>
      </c>
      <c r="K6" s="45"/>
      <c r="L6" s="45"/>
      <c r="N6" s="2"/>
      <c r="O6" s="88"/>
      <c r="Q6" s="3"/>
      <c r="R6" s="3"/>
      <c r="S6" s="4"/>
      <c r="T6"/>
    </row>
    <row r="7" spans="1:20" ht="18">
      <c r="A7" s="245" t="s">
        <v>18</v>
      </c>
      <c r="B7" s="781">
        <v>16</v>
      </c>
      <c r="C7" s="44" t="s">
        <v>342</v>
      </c>
      <c r="D7" s="37">
        <v>19</v>
      </c>
      <c r="E7" s="38">
        <v>182</v>
      </c>
      <c r="F7" s="39">
        <v>185</v>
      </c>
      <c r="G7" s="35">
        <f t="shared" si="0"/>
        <v>367</v>
      </c>
      <c r="H7" s="40">
        <f t="shared" si="1"/>
        <v>399</v>
      </c>
      <c r="I7" s="51">
        <f t="shared" si="2"/>
        <v>19</v>
      </c>
      <c r="J7" s="252" t="s">
        <v>20</v>
      </c>
      <c r="L7" s="31"/>
      <c r="N7" s="2"/>
      <c r="O7" s="88"/>
      <c r="Q7" s="3"/>
      <c r="R7" s="3"/>
      <c r="S7" s="4"/>
      <c r="T7"/>
    </row>
    <row r="8" spans="1:20" ht="18">
      <c r="A8" s="245" t="s">
        <v>21</v>
      </c>
      <c r="B8" s="781">
        <v>21</v>
      </c>
      <c r="C8" s="782" t="s">
        <v>45</v>
      </c>
      <c r="D8" s="37">
        <v>18</v>
      </c>
      <c r="E8" s="38">
        <v>177</v>
      </c>
      <c r="F8" s="39">
        <v>178</v>
      </c>
      <c r="G8" s="35">
        <f t="shared" si="0"/>
        <v>355</v>
      </c>
      <c r="H8" s="40">
        <f t="shared" si="1"/>
        <v>397</v>
      </c>
      <c r="I8" s="51">
        <f t="shared" si="2"/>
        <v>17</v>
      </c>
      <c r="J8" s="252" t="s">
        <v>23</v>
      </c>
      <c r="L8" s="31"/>
      <c r="N8" s="2"/>
      <c r="O8" s="88"/>
      <c r="Q8" s="3"/>
      <c r="R8" s="3"/>
      <c r="S8" s="4"/>
      <c r="T8"/>
    </row>
    <row r="9" spans="1:20" ht="18.75" thickBot="1">
      <c r="A9" s="253" t="s">
        <v>24</v>
      </c>
      <c r="B9" s="781">
        <v>26</v>
      </c>
      <c r="C9" s="782" t="s">
        <v>219</v>
      </c>
      <c r="D9" s="102">
        <v>23</v>
      </c>
      <c r="E9" s="103">
        <v>143</v>
      </c>
      <c r="F9" s="257">
        <v>185</v>
      </c>
      <c r="G9" s="254">
        <f t="shared" si="0"/>
        <v>328</v>
      </c>
      <c r="H9" s="104">
        <f t="shared" si="1"/>
        <v>380</v>
      </c>
      <c r="I9" s="51">
        <f t="shared" si="2"/>
        <v>0</v>
      </c>
      <c r="J9" s="260">
        <v>-0.3</v>
      </c>
      <c r="L9" s="61"/>
      <c r="N9" s="2"/>
      <c r="O9" s="2"/>
      <c r="Q9" s="3"/>
      <c r="R9" s="3"/>
      <c r="S9" s="4"/>
      <c r="T9"/>
    </row>
    <row r="10" spans="1:20" ht="18.75" thickTop="1">
      <c r="A10" s="62" t="s">
        <v>25</v>
      </c>
      <c r="B10" s="783">
        <v>4</v>
      </c>
      <c r="C10" s="73" t="s">
        <v>247</v>
      </c>
      <c r="D10" s="46">
        <v>16</v>
      </c>
      <c r="E10" s="38">
        <v>185</v>
      </c>
      <c r="F10" s="66">
        <v>177</v>
      </c>
      <c r="G10" s="48">
        <f t="shared" si="0"/>
        <v>362</v>
      </c>
      <c r="H10" s="67">
        <f t="shared" si="1"/>
        <v>370</v>
      </c>
      <c r="I10" s="51">
        <f t="shared" si="2"/>
        <v>-10</v>
      </c>
      <c r="J10" s="69"/>
      <c r="L10" s="70"/>
      <c r="N10" s="2"/>
      <c r="O10" s="2"/>
      <c r="Q10" s="3"/>
      <c r="R10" s="71"/>
      <c r="S10" s="4"/>
      <c r="T10"/>
    </row>
    <row r="11" spans="1:20" ht="18">
      <c r="A11" s="72" t="s">
        <v>27</v>
      </c>
      <c r="B11" s="781">
        <v>5</v>
      </c>
      <c r="C11" s="784" t="s">
        <v>30</v>
      </c>
      <c r="D11" s="37">
        <v>15</v>
      </c>
      <c r="E11" s="38">
        <v>192</v>
      </c>
      <c r="F11" s="50">
        <v>146</v>
      </c>
      <c r="G11" s="35">
        <f t="shared" si="0"/>
        <v>338</v>
      </c>
      <c r="H11" s="40">
        <f t="shared" si="1"/>
        <v>348</v>
      </c>
      <c r="I11" s="51">
        <f t="shared" si="2"/>
        <v>-32</v>
      </c>
      <c r="J11" s="69"/>
      <c r="L11" s="70"/>
      <c r="N11" s="2"/>
      <c r="O11" s="2"/>
      <c r="Q11" s="3"/>
      <c r="R11" s="71"/>
      <c r="S11" s="4"/>
      <c r="T11"/>
    </row>
    <row r="12" ht="63" customHeight="1">
      <c r="L12" s="76"/>
    </row>
    <row r="13" spans="1:8" ht="18">
      <c r="A13" s="7"/>
      <c r="C13" s="9" t="s">
        <v>31</v>
      </c>
      <c r="E13" s="11"/>
      <c r="F13" s="11"/>
      <c r="G13" s="11"/>
      <c r="H13" s="11"/>
    </row>
    <row r="14" spans="1:8" ht="49.5" customHeight="1" thickBot="1">
      <c r="A14" s="77" t="s">
        <v>32</v>
      </c>
      <c r="B14" s="78" t="s">
        <v>169</v>
      </c>
      <c r="C14" s="79" t="s">
        <v>4</v>
      </c>
      <c r="D14" s="77" t="s">
        <v>5</v>
      </c>
      <c r="E14" s="80" t="s">
        <v>6</v>
      </c>
      <c r="F14" s="81" t="s">
        <v>238</v>
      </c>
      <c r="G14" s="82" t="s">
        <v>10</v>
      </c>
      <c r="H14" s="83"/>
    </row>
    <row r="15" spans="1:19" ht="18">
      <c r="A15" s="84">
        <v>1</v>
      </c>
      <c r="B15" s="781">
        <v>22</v>
      </c>
      <c r="C15" s="785" t="s">
        <v>197</v>
      </c>
      <c r="D15" s="85" t="s">
        <v>178</v>
      </c>
      <c r="E15" s="86">
        <v>202</v>
      </c>
      <c r="F15" s="67">
        <f aca="true" t="shared" si="3" ref="F15:F29">B15+E15</f>
        <v>224</v>
      </c>
      <c r="G15" s="68">
        <f aca="true" t="shared" si="4" ref="G15:G29">F15-$F$20</f>
        <v>27</v>
      </c>
      <c r="I15" s="87">
        <v>1</v>
      </c>
      <c r="Q15" s="89"/>
      <c r="R15" s="90"/>
      <c r="S15" s="91"/>
    </row>
    <row r="16" spans="1:19" ht="18">
      <c r="A16" s="84">
        <v>2</v>
      </c>
      <c r="B16" s="781">
        <v>16</v>
      </c>
      <c r="C16" s="786" t="s">
        <v>54</v>
      </c>
      <c r="D16" s="264" t="s">
        <v>204</v>
      </c>
      <c r="E16" s="233">
        <v>199</v>
      </c>
      <c r="F16" s="67">
        <f t="shared" si="3"/>
        <v>215</v>
      </c>
      <c r="G16" s="41">
        <f t="shared" si="4"/>
        <v>18</v>
      </c>
      <c r="H16" s="100" t="s">
        <v>39</v>
      </c>
      <c r="I16" s="87">
        <v>2</v>
      </c>
      <c r="Q16" s="89"/>
      <c r="R16" s="90"/>
      <c r="S16" s="91"/>
    </row>
    <row r="17" spans="1:19" ht="18">
      <c r="A17" s="94">
        <v>3</v>
      </c>
      <c r="B17" s="48"/>
      <c r="C17" s="782" t="s">
        <v>257</v>
      </c>
      <c r="D17" s="37" t="s">
        <v>182</v>
      </c>
      <c r="E17" s="38">
        <v>205</v>
      </c>
      <c r="F17" s="67">
        <f t="shared" si="3"/>
        <v>205</v>
      </c>
      <c r="G17" s="41">
        <f t="shared" si="4"/>
        <v>8</v>
      </c>
      <c r="H17" s="96"/>
      <c r="I17" s="87">
        <v>3</v>
      </c>
      <c r="J17" s="32"/>
      <c r="Q17" s="89"/>
      <c r="R17" s="90"/>
      <c r="S17" s="91"/>
    </row>
    <row r="18" spans="1:19" ht="18">
      <c r="A18" s="84">
        <v>4</v>
      </c>
      <c r="B18" s="781">
        <v>16</v>
      </c>
      <c r="C18" s="44" t="s">
        <v>342</v>
      </c>
      <c r="D18" s="37" t="s">
        <v>174</v>
      </c>
      <c r="E18" s="38">
        <v>182</v>
      </c>
      <c r="F18" s="67">
        <f t="shared" si="3"/>
        <v>198</v>
      </c>
      <c r="G18" s="41">
        <f t="shared" si="4"/>
        <v>1</v>
      </c>
      <c r="I18" s="87">
        <v>4</v>
      </c>
      <c r="Q18" s="89"/>
      <c r="R18" s="90"/>
      <c r="S18" s="91"/>
    </row>
    <row r="19" spans="1:19" ht="18">
      <c r="A19" s="84">
        <v>5</v>
      </c>
      <c r="B19" s="781">
        <v>21</v>
      </c>
      <c r="C19" s="787" t="s">
        <v>45</v>
      </c>
      <c r="D19" s="37" t="s">
        <v>199</v>
      </c>
      <c r="E19" s="38">
        <v>177</v>
      </c>
      <c r="F19" s="67">
        <f t="shared" si="3"/>
        <v>198</v>
      </c>
      <c r="G19" s="41">
        <f t="shared" si="4"/>
        <v>1</v>
      </c>
      <c r="H19" s="100" t="s">
        <v>39</v>
      </c>
      <c r="I19" s="87">
        <v>5</v>
      </c>
      <c r="Q19" s="89"/>
      <c r="R19" s="90"/>
      <c r="S19" s="91"/>
    </row>
    <row r="20" spans="1:19" ht="18.75" thickBot="1">
      <c r="A20" s="101">
        <v>6</v>
      </c>
      <c r="B20" s="781">
        <v>5</v>
      </c>
      <c r="C20" s="782" t="s">
        <v>30</v>
      </c>
      <c r="D20" s="102" t="s">
        <v>180</v>
      </c>
      <c r="E20" s="103">
        <v>192</v>
      </c>
      <c r="F20" s="104">
        <f t="shared" si="3"/>
        <v>197</v>
      </c>
      <c r="G20" s="105">
        <f t="shared" si="4"/>
        <v>0</v>
      </c>
      <c r="I20" s="87">
        <v>6</v>
      </c>
      <c r="P20" s="88"/>
      <c r="Q20" s="89"/>
      <c r="R20" s="90"/>
      <c r="S20" s="91"/>
    </row>
    <row r="21" spans="1:19" ht="18.75" thickTop="1">
      <c r="A21" s="106">
        <v>7</v>
      </c>
      <c r="B21" s="781">
        <v>12</v>
      </c>
      <c r="C21" s="782" t="s">
        <v>341</v>
      </c>
      <c r="D21" s="276" t="s">
        <v>177</v>
      </c>
      <c r="E21" s="86">
        <v>182</v>
      </c>
      <c r="F21" s="67">
        <f t="shared" si="3"/>
        <v>194</v>
      </c>
      <c r="G21" s="68">
        <f t="shared" si="4"/>
        <v>-3</v>
      </c>
      <c r="I21" s="70"/>
      <c r="N21" s="4"/>
      <c r="P21" s="88"/>
      <c r="Q21" s="89"/>
      <c r="R21" s="90"/>
      <c r="S21" s="91"/>
    </row>
    <row r="22" spans="1:19" ht="18">
      <c r="A22" s="106">
        <v>8</v>
      </c>
      <c r="B22" s="783">
        <v>4</v>
      </c>
      <c r="C22" s="786" t="s">
        <v>247</v>
      </c>
      <c r="D22" s="46" t="s">
        <v>176</v>
      </c>
      <c r="E22" s="38">
        <v>185</v>
      </c>
      <c r="F22" s="67">
        <f t="shared" si="3"/>
        <v>189</v>
      </c>
      <c r="G22" s="41">
        <f t="shared" si="4"/>
        <v>-8</v>
      </c>
      <c r="H22" s="100" t="s">
        <v>39</v>
      </c>
      <c r="I22" s="70"/>
      <c r="P22" s="88"/>
      <c r="Q22" s="89"/>
      <c r="R22" s="90"/>
      <c r="S22" s="91"/>
    </row>
    <row r="23" spans="1:19" ht="15">
      <c r="A23" s="109">
        <v>9</v>
      </c>
      <c r="B23" s="48"/>
      <c r="C23" s="788" t="s">
        <v>255</v>
      </c>
      <c r="D23" s="37" t="s">
        <v>181</v>
      </c>
      <c r="E23" s="38">
        <v>183</v>
      </c>
      <c r="F23" s="67">
        <f t="shared" si="3"/>
        <v>183</v>
      </c>
      <c r="G23" s="41">
        <f t="shared" si="4"/>
        <v>-14</v>
      </c>
      <c r="H23" s="96"/>
      <c r="I23" s="110"/>
      <c r="P23" s="88"/>
      <c r="Q23" s="89"/>
      <c r="R23" s="90"/>
      <c r="S23" s="91"/>
    </row>
    <row r="24" spans="1:19" ht="18">
      <c r="A24" s="106">
        <v>10</v>
      </c>
      <c r="B24" s="48"/>
      <c r="C24" s="788" t="s">
        <v>263</v>
      </c>
      <c r="D24" s="37" t="s">
        <v>184</v>
      </c>
      <c r="E24" s="38">
        <v>183</v>
      </c>
      <c r="F24" s="67">
        <f t="shared" si="3"/>
        <v>183</v>
      </c>
      <c r="G24" s="41">
        <f t="shared" si="4"/>
        <v>-14</v>
      </c>
      <c r="I24" s="70"/>
      <c r="P24" s="88"/>
      <c r="Q24" s="89"/>
      <c r="R24" s="90"/>
      <c r="S24" s="91"/>
    </row>
    <row r="25" spans="1:19" ht="20.25" customHeight="1">
      <c r="A25" s="106">
        <v>11</v>
      </c>
      <c r="B25" s="781">
        <v>17</v>
      </c>
      <c r="C25" s="785" t="s">
        <v>227</v>
      </c>
      <c r="D25" s="37" t="s">
        <v>188</v>
      </c>
      <c r="E25" s="38">
        <v>159</v>
      </c>
      <c r="F25" s="67">
        <f t="shared" si="3"/>
        <v>176</v>
      </c>
      <c r="G25" s="41">
        <f t="shared" si="4"/>
        <v>-21</v>
      </c>
      <c r="I25" s="70"/>
      <c r="P25" s="88"/>
      <c r="Q25" s="113"/>
      <c r="R25" s="90"/>
      <c r="S25" s="91"/>
    </row>
    <row r="26" spans="1:19" ht="20.25" customHeight="1">
      <c r="A26" s="106">
        <v>12</v>
      </c>
      <c r="B26" s="781">
        <v>15</v>
      </c>
      <c r="C26" s="49" t="s">
        <v>81</v>
      </c>
      <c r="D26" s="37" t="s">
        <v>179</v>
      </c>
      <c r="E26" s="38">
        <v>161</v>
      </c>
      <c r="F26" s="67">
        <f t="shared" si="3"/>
        <v>176</v>
      </c>
      <c r="G26" s="41">
        <f t="shared" si="4"/>
        <v>-21</v>
      </c>
      <c r="I26" s="70"/>
      <c r="P26" s="88"/>
      <c r="Q26" s="113"/>
      <c r="R26" s="90"/>
      <c r="S26" s="91"/>
    </row>
    <row r="27" spans="1:19" ht="20.25" customHeight="1">
      <c r="A27" s="106">
        <v>13</v>
      </c>
      <c r="B27" s="781">
        <v>26</v>
      </c>
      <c r="C27" s="787" t="s">
        <v>219</v>
      </c>
      <c r="D27" s="37" t="s">
        <v>185</v>
      </c>
      <c r="E27" s="38">
        <v>143</v>
      </c>
      <c r="F27" s="67">
        <f t="shared" si="3"/>
        <v>169</v>
      </c>
      <c r="G27" s="41">
        <f t="shared" si="4"/>
        <v>-28</v>
      </c>
      <c r="H27" s="100" t="s">
        <v>39</v>
      </c>
      <c r="I27" s="70"/>
      <c r="P27" s="88"/>
      <c r="Q27" s="113"/>
      <c r="R27" s="90"/>
      <c r="S27" s="91"/>
    </row>
    <row r="28" spans="1:19" ht="20.25" customHeight="1">
      <c r="A28" s="106">
        <v>14</v>
      </c>
      <c r="B28" s="781">
        <v>26</v>
      </c>
      <c r="C28" s="782" t="s">
        <v>215</v>
      </c>
      <c r="D28" s="37" t="s">
        <v>175</v>
      </c>
      <c r="E28" s="38">
        <v>135</v>
      </c>
      <c r="F28" s="115">
        <f t="shared" si="3"/>
        <v>161</v>
      </c>
      <c r="G28" s="41">
        <f t="shared" si="4"/>
        <v>-36</v>
      </c>
      <c r="I28" s="70"/>
      <c r="P28" s="88"/>
      <c r="Q28" s="113"/>
      <c r="R28" s="90"/>
      <c r="S28" s="91"/>
    </row>
    <row r="29" spans="1:19" ht="20.25" customHeight="1">
      <c r="A29" s="106">
        <v>15</v>
      </c>
      <c r="B29" s="781">
        <v>30</v>
      </c>
      <c r="C29" s="36" t="s">
        <v>191</v>
      </c>
      <c r="D29" s="37" t="s">
        <v>183</v>
      </c>
      <c r="E29" s="38">
        <v>104</v>
      </c>
      <c r="F29" s="67">
        <f t="shared" si="3"/>
        <v>134</v>
      </c>
      <c r="G29" s="41">
        <f t="shared" si="4"/>
        <v>-63</v>
      </c>
      <c r="H29" s="96"/>
      <c r="I29" s="70"/>
      <c r="P29" s="88"/>
      <c r="Q29" s="113"/>
      <c r="R29" s="90"/>
      <c r="S29" s="91"/>
    </row>
    <row r="30" spans="1:19" ht="130.5" customHeight="1">
      <c r="A30" s="116"/>
      <c r="B30" s="117"/>
      <c r="C30" s="118"/>
      <c r="D30" s="119"/>
      <c r="E30" s="120"/>
      <c r="F30" s="116"/>
      <c r="G30" s="96"/>
      <c r="H30" s="96"/>
      <c r="I30" s="70"/>
      <c r="P30" s="88"/>
      <c r="Q30" s="113"/>
      <c r="R30" s="90"/>
      <c r="S30" s="91"/>
    </row>
    <row r="31" spans="1:13" ht="20.25">
      <c r="A31" s="7" t="s">
        <v>56</v>
      </c>
      <c r="E31" s="121"/>
      <c r="M31" s="122">
        <f>MAX(E33:H48)</f>
        <v>258</v>
      </c>
    </row>
    <row r="32" spans="1:20" s="133" customFormat="1" ht="66" customHeight="1" thickBot="1">
      <c r="A32" s="77" t="s">
        <v>57</v>
      </c>
      <c r="B32" s="78" t="s">
        <v>169</v>
      </c>
      <c r="C32" s="79" t="s">
        <v>4</v>
      </c>
      <c r="D32" s="77" t="s">
        <v>5</v>
      </c>
      <c r="E32" s="123">
        <v>1</v>
      </c>
      <c r="F32" s="123">
        <v>2</v>
      </c>
      <c r="G32" s="123">
        <v>3</v>
      </c>
      <c r="H32" s="123">
        <v>4</v>
      </c>
      <c r="I32" s="124" t="s">
        <v>8</v>
      </c>
      <c r="J32" s="81" t="s">
        <v>186</v>
      </c>
      <c r="K32" s="125" t="s">
        <v>10</v>
      </c>
      <c r="L32" s="126" t="s">
        <v>59</v>
      </c>
      <c r="M32" s="79" t="s">
        <v>60</v>
      </c>
      <c r="N32" s="127"/>
      <c r="O32" s="128" t="s">
        <v>61</v>
      </c>
      <c r="P32" s="129" t="s">
        <v>62</v>
      </c>
      <c r="Q32" s="130" t="s">
        <v>63</v>
      </c>
      <c r="R32" s="130" t="s">
        <v>64</v>
      </c>
      <c r="S32" s="131" t="s">
        <v>65</v>
      </c>
      <c r="T32" s="132" t="s">
        <v>66</v>
      </c>
    </row>
    <row r="33" spans="1:20" s="133" customFormat="1" ht="20.25" customHeight="1">
      <c r="A33" s="134">
        <v>1</v>
      </c>
      <c r="B33" s="781">
        <v>26</v>
      </c>
      <c r="C33" s="789" t="s">
        <v>219</v>
      </c>
      <c r="D33" s="135" t="s">
        <v>202</v>
      </c>
      <c r="E33" s="136">
        <v>194</v>
      </c>
      <c r="F33" s="139">
        <v>203</v>
      </c>
      <c r="G33" s="139">
        <v>162</v>
      </c>
      <c r="H33" s="139">
        <v>196</v>
      </c>
      <c r="I33" s="140">
        <f aca="true" t="shared" si="5" ref="I33:I54">SUM(E33:H33)</f>
        <v>755</v>
      </c>
      <c r="J33" s="141">
        <f aca="true" t="shared" si="6" ref="J33:J54">COUNT(E33:H33)*B33+I33</f>
        <v>859</v>
      </c>
      <c r="K33" s="142">
        <f aca="true" t="shared" si="7" ref="K33:K54">J33-$J$42</f>
        <v>70</v>
      </c>
      <c r="L33" s="143">
        <f aca="true" t="shared" si="8" ref="L33:L54">MIN(E33:H33)</f>
        <v>162</v>
      </c>
      <c r="M33" s="144">
        <f aca="true" t="shared" si="9" ref="M33:M54">MAX(E33:H33)</f>
        <v>203</v>
      </c>
      <c r="N33" s="145"/>
      <c r="O33" s="146"/>
      <c r="P33" s="147"/>
      <c r="Q33" s="148"/>
      <c r="R33" s="66">
        <f aca="true" t="shared" si="10" ref="R33:R54">Q33+P33+B33</f>
        <v>26</v>
      </c>
      <c r="S33" s="149"/>
      <c r="T33" s="150">
        <f aca="true" t="shared" si="11" ref="T33:T54">IF(I33,AVERAGE(E33:H33),0)</f>
        <v>188.75</v>
      </c>
    </row>
    <row r="34" spans="1:20" s="133" customFormat="1" ht="20.25" customHeight="1" thickBot="1">
      <c r="A34" s="616">
        <v>2</v>
      </c>
      <c r="B34" s="783">
        <v>4</v>
      </c>
      <c r="C34" s="786" t="s">
        <v>247</v>
      </c>
      <c r="D34" s="618" t="s">
        <v>177</v>
      </c>
      <c r="E34" s="619">
        <v>216</v>
      </c>
      <c r="F34" s="620">
        <v>178</v>
      </c>
      <c r="G34" s="620">
        <v>182</v>
      </c>
      <c r="H34" s="620">
        <v>258</v>
      </c>
      <c r="I34" s="622">
        <f t="shared" si="5"/>
        <v>834</v>
      </c>
      <c r="J34" s="623">
        <f t="shared" si="6"/>
        <v>850</v>
      </c>
      <c r="K34" s="159">
        <f t="shared" si="7"/>
        <v>61</v>
      </c>
      <c r="L34" s="143">
        <f t="shared" si="8"/>
        <v>178</v>
      </c>
      <c r="M34" s="144">
        <f t="shared" si="9"/>
        <v>258</v>
      </c>
      <c r="N34" s="145"/>
      <c r="O34" s="146"/>
      <c r="P34" s="147"/>
      <c r="Q34" s="148"/>
      <c r="R34" s="66">
        <f t="shared" si="10"/>
        <v>4</v>
      </c>
      <c r="S34" s="149"/>
      <c r="T34" s="160">
        <f t="shared" si="11"/>
        <v>208.5</v>
      </c>
    </row>
    <row r="35" spans="1:20" s="133" customFormat="1" ht="20.25" customHeight="1">
      <c r="A35" s="161">
        <v>3</v>
      </c>
      <c r="B35" s="781">
        <v>16</v>
      </c>
      <c r="C35" s="786" t="s">
        <v>54</v>
      </c>
      <c r="D35" s="135" t="s">
        <v>181</v>
      </c>
      <c r="E35" s="136">
        <v>157</v>
      </c>
      <c r="F35" s="139">
        <v>153</v>
      </c>
      <c r="G35" s="163">
        <v>180</v>
      </c>
      <c r="H35" s="139">
        <v>258</v>
      </c>
      <c r="I35" s="140">
        <f t="shared" si="5"/>
        <v>748</v>
      </c>
      <c r="J35" s="141">
        <f t="shared" si="6"/>
        <v>812</v>
      </c>
      <c r="K35" s="159">
        <f t="shared" si="7"/>
        <v>23</v>
      </c>
      <c r="L35" s="143">
        <f t="shared" si="8"/>
        <v>153</v>
      </c>
      <c r="M35" s="144">
        <f t="shared" si="9"/>
        <v>258</v>
      </c>
      <c r="N35" s="145"/>
      <c r="O35" s="163">
        <v>180</v>
      </c>
      <c r="P35" s="147"/>
      <c r="Q35" s="148"/>
      <c r="R35" s="66">
        <f t="shared" si="10"/>
        <v>16</v>
      </c>
      <c r="S35" s="149" t="s">
        <v>174</v>
      </c>
      <c r="T35" s="160">
        <f t="shared" si="11"/>
        <v>187</v>
      </c>
    </row>
    <row r="36" spans="1:20" s="133" customFormat="1" ht="20.25" customHeight="1" thickBot="1">
      <c r="A36" s="655">
        <v>4</v>
      </c>
      <c r="B36" s="781">
        <v>21</v>
      </c>
      <c r="C36" s="787" t="s">
        <v>45</v>
      </c>
      <c r="D36" s="625" t="s">
        <v>190</v>
      </c>
      <c r="E36" s="682">
        <v>204</v>
      </c>
      <c r="F36" s="627">
        <v>144</v>
      </c>
      <c r="G36" s="627">
        <v>189</v>
      </c>
      <c r="H36" s="627">
        <v>191</v>
      </c>
      <c r="I36" s="628">
        <f t="shared" si="5"/>
        <v>728</v>
      </c>
      <c r="J36" s="629">
        <f t="shared" si="6"/>
        <v>812</v>
      </c>
      <c r="K36" s="630">
        <f t="shared" si="7"/>
        <v>23</v>
      </c>
      <c r="L36" s="631">
        <f t="shared" si="8"/>
        <v>144</v>
      </c>
      <c r="M36" s="632">
        <f t="shared" si="9"/>
        <v>204</v>
      </c>
      <c r="N36" s="633"/>
      <c r="O36" s="682">
        <v>204</v>
      </c>
      <c r="P36" s="635"/>
      <c r="Q36" s="148"/>
      <c r="R36" s="66">
        <f t="shared" si="10"/>
        <v>21</v>
      </c>
      <c r="S36" s="149" t="s">
        <v>211</v>
      </c>
      <c r="T36" s="160">
        <f t="shared" si="11"/>
        <v>182</v>
      </c>
    </row>
    <row r="37" spans="1:20" s="180" customFormat="1" ht="20.25" customHeight="1">
      <c r="A37" s="179">
        <v>5</v>
      </c>
      <c r="B37" s="781">
        <v>22</v>
      </c>
      <c r="C37" s="788" t="s">
        <v>197</v>
      </c>
      <c r="D37" s="135" t="s">
        <v>187</v>
      </c>
      <c r="E37" s="136">
        <v>114</v>
      </c>
      <c r="F37" s="139">
        <v>121</v>
      </c>
      <c r="G37" s="139">
        <v>143</v>
      </c>
      <c r="H37" s="139">
        <v>124</v>
      </c>
      <c r="I37" s="140">
        <f t="shared" si="5"/>
        <v>502</v>
      </c>
      <c r="J37" s="141">
        <f t="shared" si="6"/>
        <v>590</v>
      </c>
      <c r="K37" s="142">
        <f t="shared" si="7"/>
        <v>-199</v>
      </c>
      <c r="L37" s="143">
        <f t="shared" si="8"/>
        <v>114</v>
      </c>
      <c r="M37" s="144">
        <f t="shared" si="9"/>
        <v>143</v>
      </c>
      <c r="N37" s="145"/>
      <c r="O37" s="146"/>
      <c r="P37" s="147"/>
      <c r="Q37" s="573">
        <v>180</v>
      </c>
      <c r="R37" s="66">
        <f t="shared" si="10"/>
        <v>202</v>
      </c>
      <c r="S37" s="149" t="s">
        <v>184</v>
      </c>
      <c r="T37" s="160">
        <f t="shared" si="11"/>
        <v>125.5</v>
      </c>
    </row>
    <row r="38" spans="1:20" s="180" customFormat="1" ht="20.25" customHeight="1">
      <c r="A38" s="181">
        <v>6</v>
      </c>
      <c r="B38" s="781">
        <v>20</v>
      </c>
      <c r="C38" s="73" t="s">
        <v>86</v>
      </c>
      <c r="D38" s="135" t="s">
        <v>211</v>
      </c>
      <c r="E38" s="136">
        <v>154</v>
      </c>
      <c r="F38" s="139">
        <v>144</v>
      </c>
      <c r="G38" s="139">
        <v>147</v>
      </c>
      <c r="H38" s="139">
        <v>165</v>
      </c>
      <c r="I38" s="140">
        <f t="shared" si="5"/>
        <v>610</v>
      </c>
      <c r="J38" s="141">
        <f t="shared" si="6"/>
        <v>690</v>
      </c>
      <c r="K38" s="159">
        <f t="shared" si="7"/>
        <v>-99</v>
      </c>
      <c r="L38" s="143">
        <f t="shared" si="8"/>
        <v>144</v>
      </c>
      <c r="M38" s="144">
        <f t="shared" si="9"/>
        <v>165</v>
      </c>
      <c r="N38" s="145"/>
      <c r="O38" s="146"/>
      <c r="P38" s="147"/>
      <c r="Q38" s="573">
        <v>148</v>
      </c>
      <c r="R38" s="66">
        <f t="shared" si="10"/>
        <v>168</v>
      </c>
      <c r="S38" s="149" t="s">
        <v>207</v>
      </c>
      <c r="T38" s="160">
        <f t="shared" si="11"/>
        <v>152.5</v>
      </c>
    </row>
    <row r="39" spans="1:20" s="133" customFormat="1" ht="20.25" customHeight="1" thickBot="1">
      <c r="A39" s="181">
        <v>7</v>
      </c>
      <c r="B39" s="781">
        <v>16</v>
      </c>
      <c r="C39" s="73" t="s">
        <v>17</v>
      </c>
      <c r="D39" s="135" t="s">
        <v>179</v>
      </c>
      <c r="E39" s="790">
        <v>129</v>
      </c>
      <c r="F39" s="139">
        <v>144</v>
      </c>
      <c r="G39" s="156">
        <v>160</v>
      </c>
      <c r="H39" s="156">
        <v>170</v>
      </c>
      <c r="I39" s="140">
        <f t="shared" si="5"/>
        <v>603</v>
      </c>
      <c r="J39" s="141">
        <f t="shared" si="6"/>
        <v>667</v>
      </c>
      <c r="K39" s="159">
        <f t="shared" si="7"/>
        <v>-122</v>
      </c>
      <c r="L39" s="143">
        <f t="shared" si="8"/>
        <v>129</v>
      </c>
      <c r="M39" s="144">
        <f t="shared" si="9"/>
        <v>170</v>
      </c>
      <c r="N39" s="145"/>
      <c r="O39" s="146"/>
      <c r="P39" s="147"/>
      <c r="Q39" s="573">
        <v>165</v>
      </c>
      <c r="R39" s="66">
        <f t="shared" si="10"/>
        <v>181</v>
      </c>
      <c r="S39" s="149" t="s">
        <v>175</v>
      </c>
      <c r="T39" s="160">
        <f t="shared" si="11"/>
        <v>150.75</v>
      </c>
    </row>
    <row r="40" spans="1:20" s="133" customFormat="1" ht="20.25" customHeight="1">
      <c r="A40" s="181">
        <v>8</v>
      </c>
      <c r="B40" s="781">
        <v>18</v>
      </c>
      <c r="C40" s="73" t="s">
        <v>49</v>
      </c>
      <c r="D40" s="135" t="s">
        <v>176</v>
      </c>
      <c r="E40" s="328">
        <v>184</v>
      </c>
      <c r="F40" s="417">
        <v>160</v>
      </c>
      <c r="G40" s="327">
        <v>167</v>
      </c>
      <c r="H40" s="327">
        <v>170</v>
      </c>
      <c r="I40" s="140">
        <f t="shared" si="5"/>
        <v>681</v>
      </c>
      <c r="J40" s="141">
        <f t="shared" si="6"/>
        <v>753</v>
      </c>
      <c r="K40" s="159">
        <f t="shared" si="7"/>
        <v>-36</v>
      </c>
      <c r="L40" s="143">
        <f t="shared" si="8"/>
        <v>160</v>
      </c>
      <c r="M40" s="144">
        <f t="shared" si="9"/>
        <v>184</v>
      </c>
      <c r="N40" s="145"/>
      <c r="O40" s="163">
        <v>160</v>
      </c>
      <c r="P40" s="147"/>
      <c r="Q40" s="148"/>
      <c r="R40" s="66">
        <f t="shared" si="10"/>
        <v>18</v>
      </c>
      <c r="S40" s="149" t="s">
        <v>177</v>
      </c>
      <c r="T40" s="160">
        <f t="shared" si="11"/>
        <v>170.25</v>
      </c>
    </row>
    <row r="41" spans="1:20" s="133" customFormat="1" ht="20.25" customHeight="1">
      <c r="A41" s="182">
        <v>9</v>
      </c>
      <c r="B41" s="781">
        <v>15</v>
      </c>
      <c r="C41" s="44" t="s">
        <v>81</v>
      </c>
      <c r="D41" s="135" t="s">
        <v>182</v>
      </c>
      <c r="E41" s="136">
        <v>224</v>
      </c>
      <c r="F41" s="163">
        <v>185</v>
      </c>
      <c r="G41" s="139">
        <v>171</v>
      </c>
      <c r="H41" s="139">
        <v>170</v>
      </c>
      <c r="I41" s="140">
        <f t="shared" si="5"/>
        <v>750</v>
      </c>
      <c r="J41" s="141">
        <f t="shared" si="6"/>
        <v>810</v>
      </c>
      <c r="K41" s="159">
        <f t="shared" si="7"/>
        <v>21</v>
      </c>
      <c r="L41" s="143">
        <f t="shared" si="8"/>
        <v>170</v>
      </c>
      <c r="M41" s="144">
        <f t="shared" si="9"/>
        <v>224</v>
      </c>
      <c r="N41" s="145"/>
      <c r="O41" s="163">
        <v>185</v>
      </c>
      <c r="P41" s="147"/>
      <c r="Q41" s="148"/>
      <c r="R41" s="66">
        <f t="shared" si="10"/>
        <v>15</v>
      </c>
      <c r="S41" s="149" t="s">
        <v>176</v>
      </c>
      <c r="T41" s="160">
        <f t="shared" si="11"/>
        <v>187.5</v>
      </c>
    </row>
    <row r="42" spans="1:20" s="133" customFormat="1" ht="20.25" customHeight="1" thickBot="1">
      <c r="A42" s="659">
        <v>10</v>
      </c>
      <c r="B42" s="781">
        <v>16</v>
      </c>
      <c r="C42" s="44" t="s">
        <v>342</v>
      </c>
      <c r="D42" s="166" t="s">
        <v>204</v>
      </c>
      <c r="E42" s="640">
        <v>177</v>
      </c>
      <c r="F42" s="168">
        <v>177</v>
      </c>
      <c r="G42" s="168">
        <v>178</v>
      </c>
      <c r="H42" s="168">
        <v>193</v>
      </c>
      <c r="I42" s="171">
        <f t="shared" si="5"/>
        <v>725</v>
      </c>
      <c r="J42" s="172">
        <f t="shared" si="6"/>
        <v>789</v>
      </c>
      <c r="K42" s="173">
        <f t="shared" si="7"/>
        <v>0</v>
      </c>
      <c r="L42" s="174">
        <f t="shared" si="8"/>
        <v>177</v>
      </c>
      <c r="M42" s="175">
        <f t="shared" si="9"/>
        <v>193</v>
      </c>
      <c r="N42" s="176"/>
      <c r="O42" s="169">
        <v>159</v>
      </c>
      <c r="P42" s="177"/>
      <c r="Q42" s="178"/>
      <c r="R42" s="642">
        <f t="shared" si="10"/>
        <v>16</v>
      </c>
      <c r="S42" s="643" t="s">
        <v>180</v>
      </c>
      <c r="T42" s="644">
        <f t="shared" si="11"/>
        <v>181.25</v>
      </c>
    </row>
    <row r="43" spans="1:20" s="133" customFormat="1" ht="20.25" customHeight="1">
      <c r="A43" s="106">
        <v>11</v>
      </c>
      <c r="B43" s="781">
        <v>12</v>
      </c>
      <c r="C43" s="782" t="s">
        <v>341</v>
      </c>
      <c r="D43" s="135" t="s">
        <v>178</v>
      </c>
      <c r="E43" s="136">
        <v>167</v>
      </c>
      <c r="F43" s="139">
        <v>198</v>
      </c>
      <c r="G43" s="201">
        <v>194</v>
      </c>
      <c r="H43" s="139">
        <v>158</v>
      </c>
      <c r="I43" s="140">
        <f t="shared" si="5"/>
        <v>717</v>
      </c>
      <c r="J43" s="141">
        <f t="shared" si="6"/>
        <v>765</v>
      </c>
      <c r="K43" s="142">
        <f t="shared" si="7"/>
        <v>-24</v>
      </c>
      <c r="L43" s="143">
        <f t="shared" si="8"/>
        <v>158</v>
      </c>
      <c r="M43" s="144">
        <f t="shared" si="9"/>
        <v>198</v>
      </c>
      <c r="N43" s="145"/>
      <c r="O43" s="146"/>
      <c r="P43" s="201">
        <v>194</v>
      </c>
      <c r="Q43" s="148"/>
      <c r="R43" s="66">
        <f t="shared" si="10"/>
        <v>206</v>
      </c>
      <c r="S43" s="149" t="s">
        <v>179</v>
      </c>
      <c r="T43" s="150">
        <f t="shared" si="11"/>
        <v>179.25</v>
      </c>
    </row>
    <row r="44" spans="1:20" s="133" customFormat="1" ht="20.25" customHeight="1">
      <c r="A44" s="109">
        <v>12</v>
      </c>
      <c r="B44" s="48"/>
      <c r="C44" s="780" t="s">
        <v>257</v>
      </c>
      <c r="D44" s="135" t="s">
        <v>180</v>
      </c>
      <c r="E44" s="203">
        <v>194</v>
      </c>
      <c r="F44" s="204">
        <v>183.5</v>
      </c>
      <c r="G44" s="163">
        <v>206</v>
      </c>
      <c r="H44" s="204">
        <v>195</v>
      </c>
      <c r="I44" s="140">
        <f t="shared" si="5"/>
        <v>778.5</v>
      </c>
      <c r="J44" s="141">
        <f t="shared" si="6"/>
        <v>778.5</v>
      </c>
      <c r="K44" s="159">
        <f t="shared" si="7"/>
        <v>-10.5</v>
      </c>
      <c r="L44" s="143">
        <f t="shared" si="8"/>
        <v>183.5</v>
      </c>
      <c r="M44" s="144">
        <f t="shared" si="9"/>
        <v>206</v>
      </c>
      <c r="N44" s="145"/>
      <c r="O44" s="163">
        <v>206</v>
      </c>
      <c r="P44" s="764"/>
      <c r="Q44" s="765"/>
      <c r="R44" s="66">
        <f t="shared" si="10"/>
        <v>0</v>
      </c>
      <c r="S44" s="149" t="s">
        <v>188</v>
      </c>
      <c r="T44" s="160">
        <f t="shared" si="11"/>
        <v>194.625</v>
      </c>
    </row>
    <row r="45" spans="1:20" s="133" customFormat="1" ht="20.25" customHeight="1">
      <c r="A45" s="109">
        <v>13</v>
      </c>
      <c r="B45" s="781">
        <v>17</v>
      </c>
      <c r="C45" s="785" t="s">
        <v>227</v>
      </c>
      <c r="D45" s="135" t="s">
        <v>199</v>
      </c>
      <c r="E45" s="136">
        <v>147</v>
      </c>
      <c r="F45" s="139">
        <v>156</v>
      </c>
      <c r="G45" s="139">
        <v>189</v>
      </c>
      <c r="H45" s="139">
        <v>149</v>
      </c>
      <c r="I45" s="140">
        <f t="shared" si="5"/>
        <v>641</v>
      </c>
      <c r="J45" s="141">
        <f t="shared" si="6"/>
        <v>709</v>
      </c>
      <c r="K45" s="159">
        <f t="shared" si="7"/>
        <v>-80</v>
      </c>
      <c r="L45" s="143">
        <f t="shared" si="8"/>
        <v>147</v>
      </c>
      <c r="M45" s="144">
        <f t="shared" si="9"/>
        <v>189</v>
      </c>
      <c r="N45" s="145"/>
      <c r="O45" s="146"/>
      <c r="P45" s="147"/>
      <c r="Q45" s="573">
        <v>202</v>
      </c>
      <c r="R45" s="66">
        <f t="shared" si="10"/>
        <v>219</v>
      </c>
      <c r="S45" s="149" t="s">
        <v>182</v>
      </c>
      <c r="T45" s="160">
        <f t="shared" si="11"/>
        <v>160.25</v>
      </c>
    </row>
    <row r="46" spans="1:20" s="133" customFormat="1" ht="20.25" customHeight="1">
      <c r="A46" s="202">
        <v>14</v>
      </c>
      <c r="B46" s="781">
        <v>5</v>
      </c>
      <c r="C46" s="780" t="s">
        <v>30</v>
      </c>
      <c r="D46" s="135" t="s">
        <v>193</v>
      </c>
      <c r="E46" s="136">
        <v>211</v>
      </c>
      <c r="F46" s="139">
        <v>184</v>
      </c>
      <c r="G46" s="139">
        <v>183</v>
      </c>
      <c r="H46" s="139">
        <v>212</v>
      </c>
      <c r="I46" s="140">
        <f t="shared" si="5"/>
        <v>790</v>
      </c>
      <c r="J46" s="141">
        <f t="shared" si="6"/>
        <v>810</v>
      </c>
      <c r="K46" s="159">
        <f t="shared" si="7"/>
        <v>21</v>
      </c>
      <c r="L46" s="143">
        <f t="shared" si="8"/>
        <v>183</v>
      </c>
      <c r="M46" s="144">
        <f t="shared" si="9"/>
        <v>212</v>
      </c>
      <c r="N46" s="145"/>
      <c r="O46" s="146"/>
      <c r="P46" s="147"/>
      <c r="Q46" s="148"/>
      <c r="R46" s="66">
        <f t="shared" si="10"/>
        <v>5</v>
      </c>
      <c r="S46" s="149"/>
      <c r="T46" s="160">
        <f t="shared" si="11"/>
        <v>197.5</v>
      </c>
    </row>
    <row r="47" spans="1:20" s="133" customFormat="1" ht="20.25" customHeight="1">
      <c r="A47" s="109">
        <v>15</v>
      </c>
      <c r="B47" s="781">
        <v>26</v>
      </c>
      <c r="C47" s="791" t="s">
        <v>206</v>
      </c>
      <c r="D47" s="135" t="s">
        <v>207</v>
      </c>
      <c r="E47" s="136">
        <v>158</v>
      </c>
      <c r="F47" s="139">
        <v>164</v>
      </c>
      <c r="G47" s="139">
        <v>127</v>
      </c>
      <c r="H47" s="139">
        <v>124</v>
      </c>
      <c r="I47" s="140">
        <f t="shared" si="5"/>
        <v>573</v>
      </c>
      <c r="J47" s="141">
        <f t="shared" si="6"/>
        <v>677</v>
      </c>
      <c r="K47" s="159">
        <f t="shared" si="7"/>
        <v>-112</v>
      </c>
      <c r="L47" s="143">
        <f t="shared" si="8"/>
        <v>124</v>
      </c>
      <c r="M47" s="144">
        <f t="shared" si="9"/>
        <v>164</v>
      </c>
      <c r="N47" s="145"/>
      <c r="O47" s="146"/>
      <c r="P47" s="147"/>
      <c r="Q47" s="573">
        <v>114</v>
      </c>
      <c r="R47" s="66">
        <f t="shared" si="10"/>
        <v>140</v>
      </c>
      <c r="S47" s="149" t="s">
        <v>199</v>
      </c>
      <c r="T47" s="160">
        <f t="shared" si="11"/>
        <v>143.25</v>
      </c>
    </row>
    <row r="48" spans="1:20" s="206" customFormat="1" ht="20.25" customHeight="1">
      <c r="A48" s="205">
        <v>16</v>
      </c>
      <c r="B48" s="781">
        <v>30</v>
      </c>
      <c r="C48" s="36" t="s">
        <v>191</v>
      </c>
      <c r="D48" s="135" t="s">
        <v>185</v>
      </c>
      <c r="E48" s="136">
        <v>138</v>
      </c>
      <c r="F48" s="139">
        <v>155</v>
      </c>
      <c r="G48" s="139">
        <v>184</v>
      </c>
      <c r="H48" s="163">
        <v>132</v>
      </c>
      <c r="I48" s="140">
        <f t="shared" si="5"/>
        <v>609</v>
      </c>
      <c r="J48" s="141">
        <f t="shared" si="6"/>
        <v>729</v>
      </c>
      <c r="K48" s="159">
        <f t="shared" si="7"/>
        <v>-60</v>
      </c>
      <c r="L48" s="143">
        <f t="shared" si="8"/>
        <v>132</v>
      </c>
      <c r="M48" s="144">
        <f t="shared" si="9"/>
        <v>184</v>
      </c>
      <c r="N48" s="145"/>
      <c r="O48" s="163">
        <v>132</v>
      </c>
      <c r="P48" s="147"/>
      <c r="Q48" s="148"/>
      <c r="R48" s="66">
        <f t="shared" si="10"/>
        <v>30</v>
      </c>
      <c r="S48" s="149" t="s">
        <v>204</v>
      </c>
      <c r="T48" s="160">
        <f t="shared" si="11"/>
        <v>152.25</v>
      </c>
    </row>
    <row r="49" spans="1:20" s="206" customFormat="1" ht="20.25" customHeight="1">
      <c r="A49" s="205">
        <v>17</v>
      </c>
      <c r="B49" s="781">
        <v>9</v>
      </c>
      <c r="C49" s="73" t="s">
        <v>42</v>
      </c>
      <c r="D49" s="135" t="s">
        <v>184</v>
      </c>
      <c r="E49" s="136">
        <v>170</v>
      </c>
      <c r="F49" s="139">
        <v>178</v>
      </c>
      <c r="G49" s="139">
        <v>187</v>
      </c>
      <c r="H49" s="163">
        <v>177</v>
      </c>
      <c r="I49" s="140">
        <f t="shared" si="5"/>
        <v>712</v>
      </c>
      <c r="J49" s="141">
        <f t="shared" si="6"/>
        <v>748</v>
      </c>
      <c r="K49" s="159">
        <f t="shared" si="7"/>
        <v>-41</v>
      </c>
      <c r="L49" s="143">
        <f t="shared" si="8"/>
        <v>170</v>
      </c>
      <c r="M49" s="144">
        <f t="shared" si="9"/>
        <v>187</v>
      </c>
      <c r="N49" s="145"/>
      <c r="O49" s="163">
        <v>177</v>
      </c>
      <c r="P49" s="147"/>
      <c r="Q49" s="148"/>
      <c r="R49" s="66">
        <f t="shared" si="10"/>
        <v>9</v>
      </c>
      <c r="S49" s="149" t="s">
        <v>185</v>
      </c>
      <c r="T49" s="160">
        <f t="shared" si="11"/>
        <v>178</v>
      </c>
    </row>
    <row r="50" spans="1:20" s="206" customFormat="1" ht="20.25" customHeight="1">
      <c r="A50" s="205">
        <v>18</v>
      </c>
      <c r="B50" s="781">
        <v>26</v>
      </c>
      <c r="C50" s="782" t="s">
        <v>215</v>
      </c>
      <c r="D50" s="135" t="s">
        <v>188</v>
      </c>
      <c r="E50" s="136">
        <v>177</v>
      </c>
      <c r="F50" s="139">
        <v>193</v>
      </c>
      <c r="G50" s="139">
        <v>141</v>
      </c>
      <c r="H50" s="163">
        <v>153</v>
      </c>
      <c r="I50" s="140">
        <f t="shared" si="5"/>
        <v>664</v>
      </c>
      <c r="J50" s="141">
        <f t="shared" si="6"/>
        <v>768</v>
      </c>
      <c r="K50" s="159">
        <f t="shared" si="7"/>
        <v>-21</v>
      </c>
      <c r="L50" s="143">
        <f t="shared" si="8"/>
        <v>141</v>
      </c>
      <c r="M50" s="144">
        <f t="shared" si="9"/>
        <v>193</v>
      </c>
      <c r="N50" s="145"/>
      <c r="O50" s="163">
        <v>153</v>
      </c>
      <c r="P50" s="147"/>
      <c r="Q50" s="148"/>
      <c r="R50" s="66">
        <f t="shared" si="10"/>
        <v>26</v>
      </c>
      <c r="S50" s="149" t="s">
        <v>183</v>
      </c>
      <c r="T50" s="160">
        <f t="shared" si="11"/>
        <v>166</v>
      </c>
    </row>
    <row r="51" spans="1:20" s="206" customFormat="1" ht="20.25" customHeight="1">
      <c r="A51" s="205">
        <v>19</v>
      </c>
      <c r="B51" s="781">
        <v>8</v>
      </c>
      <c r="C51" s="784" t="s">
        <v>70</v>
      </c>
      <c r="D51" s="135" t="s">
        <v>183</v>
      </c>
      <c r="E51" s="136">
        <v>163</v>
      </c>
      <c r="F51" s="139">
        <v>179</v>
      </c>
      <c r="G51" s="139">
        <v>164</v>
      </c>
      <c r="H51" s="139">
        <v>181</v>
      </c>
      <c r="I51" s="140">
        <f t="shared" si="5"/>
        <v>687</v>
      </c>
      <c r="J51" s="141">
        <f t="shared" si="6"/>
        <v>719</v>
      </c>
      <c r="K51" s="159">
        <f t="shared" si="7"/>
        <v>-70</v>
      </c>
      <c r="L51" s="143">
        <f t="shared" si="8"/>
        <v>163</v>
      </c>
      <c r="M51" s="144">
        <f t="shared" si="9"/>
        <v>181</v>
      </c>
      <c r="N51" s="145"/>
      <c r="O51" s="146"/>
      <c r="P51" s="147"/>
      <c r="Q51" s="573">
        <v>144</v>
      </c>
      <c r="R51" s="66">
        <f t="shared" si="10"/>
        <v>152</v>
      </c>
      <c r="S51" s="149" t="s">
        <v>181</v>
      </c>
      <c r="T51" s="160">
        <f t="shared" si="11"/>
        <v>171.75</v>
      </c>
    </row>
    <row r="52" spans="1:20" s="206" customFormat="1" ht="20.25" customHeight="1">
      <c r="A52" s="205">
        <v>20</v>
      </c>
      <c r="B52" s="48"/>
      <c r="C52" s="788" t="s">
        <v>263</v>
      </c>
      <c r="D52" s="135" t="s">
        <v>174</v>
      </c>
      <c r="E52" s="687">
        <v>167</v>
      </c>
      <c r="F52" s="687">
        <v>172</v>
      </c>
      <c r="G52" s="687">
        <v>164</v>
      </c>
      <c r="H52" s="687">
        <v>182</v>
      </c>
      <c r="I52" s="140">
        <f t="shared" si="5"/>
        <v>685</v>
      </c>
      <c r="J52" s="141">
        <f t="shared" si="6"/>
        <v>685</v>
      </c>
      <c r="K52" s="159">
        <f t="shared" si="7"/>
        <v>-104</v>
      </c>
      <c r="L52" s="143">
        <f t="shared" si="8"/>
        <v>164</v>
      </c>
      <c r="M52" s="144">
        <f t="shared" si="9"/>
        <v>182</v>
      </c>
      <c r="N52" s="145"/>
      <c r="O52" s="468"/>
      <c r="P52" s="764"/>
      <c r="Q52" s="573">
        <v>183</v>
      </c>
      <c r="R52" s="66">
        <f t="shared" si="10"/>
        <v>183</v>
      </c>
      <c r="S52" s="149" t="s">
        <v>178</v>
      </c>
      <c r="T52" s="160">
        <f t="shared" si="11"/>
        <v>171.25</v>
      </c>
    </row>
    <row r="53" spans="1:20" s="206" customFormat="1" ht="20.25" customHeight="1">
      <c r="A53" s="205">
        <v>21</v>
      </c>
      <c r="B53" s="48"/>
      <c r="C53" s="788" t="s">
        <v>255</v>
      </c>
      <c r="D53" s="135" t="s">
        <v>175</v>
      </c>
      <c r="E53" s="687">
        <v>164</v>
      </c>
      <c r="F53" s="687">
        <v>154</v>
      </c>
      <c r="G53" s="687">
        <v>189.5</v>
      </c>
      <c r="H53" s="687">
        <v>176</v>
      </c>
      <c r="I53" s="140">
        <f t="shared" si="5"/>
        <v>683.5</v>
      </c>
      <c r="J53" s="141">
        <f t="shared" si="6"/>
        <v>683.5</v>
      </c>
      <c r="K53" s="159">
        <f t="shared" si="7"/>
        <v>-105.5</v>
      </c>
      <c r="L53" s="143">
        <f t="shared" si="8"/>
        <v>154</v>
      </c>
      <c r="M53" s="144">
        <f t="shared" si="9"/>
        <v>189.5</v>
      </c>
      <c r="N53" s="145"/>
      <c r="O53" s="468"/>
      <c r="P53" s="764"/>
      <c r="Q53" s="573">
        <v>197</v>
      </c>
      <c r="R53" s="66">
        <f t="shared" si="10"/>
        <v>197</v>
      </c>
      <c r="S53" s="149" t="s">
        <v>187</v>
      </c>
      <c r="T53" s="160">
        <f t="shared" si="11"/>
        <v>170.875</v>
      </c>
    </row>
    <row r="54" spans="1:20" s="206" customFormat="1" ht="20.25" customHeight="1">
      <c r="A54" s="205">
        <v>22</v>
      </c>
      <c r="B54" s="48">
        <v>23</v>
      </c>
      <c r="C54" s="73" t="s">
        <v>264</v>
      </c>
      <c r="D54" s="135" t="s">
        <v>189</v>
      </c>
      <c r="E54" s="136">
        <v>116</v>
      </c>
      <c r="F54" s="139">
        <v>121</v>
      </c>
      <c r="G54" s="139">
        <v>150</v>
      </c>
      <c r="H54" s="139">
        <v>142</v>
      </c>
      <c r="I54" s="140">
        <f t="shared" si="5"/>
        <v>529</v>
      </c>
      <c r="J54" s="141">
        <f t="shared" si="6"/>
        <v>621</v>
      </c>
      <c r="K54" s="159">
        <f t="shared" si="7"/>
        <v>-168</v>
      </c>
      <c r="L54" s="143">
        <f t="shared" si="8"/>
        <v>116</v>
      </c>
      <c r="M54" s="144">
        <f t="shared" si="9"/>
        <v>150</v>
      </c>
      <c r="N54" s="145"/>
      <c r="O54" s="146"/>
      <c r="P54" s="147"/>
      <c r="Q54" s="148"/>
      <c r="R54" s="66">
        <f t="shared" si="10"/>
        <v>23</v>
      </c>
      <c r="S54" s="149"/>
      <c r="T54" s="160">
        <f t="shared" si="11"/>
        <v>132.25</v>
      </c>
    </row>
    <row r="55" spans="4:8" ht="15">
      <c r="D55" s="487"/>
      <c r="E55" s="666"/>
      <c r="F55" s="667"/>
      <c r="G55" s="667"/>
      <c r="H55" s="667"/>
    </row>
    <row r="56" spans="3:10" ht="15">
      <c r="C56" s="665" t="s">
        <v>265</v>
      </c>
      <c r="D56" s="120" t="s">
        <v>6</v>
      </c>
      <c r="E56" s="120" t="s">
        <v>7</v>
      </c>
      <c r="F56" s="120" t="s">
        <v>91</v>
      </c>
      <c r="G56" s="120" t="s">
        <v>92</v>
      </c>
      <c r="H56" s="669" t="s">
        <v>93</v>
      </c>
      <c r="I56" s="670" t="s">
        <v>222</v>
      </c>
      <c r="J56" s="670" t="s">
        <v>223</v>
      </c>
    </row>
    <row r="57" spans="3:8" ht="3" customHeight="1" thickBot="1">
      <c r="C57" s="671"/>
      <c r="D57" s="213"/>
      <c r="E57" s="213"/>
      <c r="F57" s="213"/>
      <c r="G57" s="213"/>
      <c r="H57" s="214"/>
    </row>
    <row r="58" spans="3:22" ht="18" customHeight="1">
      <c r="C58" s="1243" t="s">
        <v>255</v>
      </c>
      <c r="D58" s="688">
        <v>134</v>
      </c>
      <c r="E58" s="289">
        <v>124</v>
      </c>
      <c r="F58" s="289">
        <v>179</v>
      </c>
      <c r="G58" s="289">
        <v>152</v>
      </c>
      <c r="H58" s="689">
        <v>193</v>
      </c>
      <c r="I58" s="689">
        <v>166</v>
      </c>
      <c r="J58" s="477"/>
      <c r="K58" s="1237" t="s">
        <v>90</v>
      </c>
      <c r="L58" s="1238"/>
      <c r="N58" s="2"/>
      <c r="O58" s="2"/>
      <c r="P58" s="3"/>
      <c r="R58" s="4"/>
      <c r="S58" s="4"/>
      <c r="T58" s="5"/>
      <c r="V58" s="6"/>
    </row>
    <row r="59" spans="3:22" ht="12" customHeight="1">
      <c r="C59" s="1244"/>
      <c r="D59" s="233">
        <f aca="true" t="shared" si="12" ref="D59:J59">IF(D58&lt;140,30,IF(D58&gt;=200,0,IF(D58&gt;=140,(200-D58)*0.5)))</f>
        <v>30</v>
      </c>
      <c r="E59" s="233">
        <f t="shared" si="12"/>
        <v>30</v>
      </c>
      <c r="F59" s="233">
        <f t="shared" si="12"/>
        <v>10.5</v>
      </c>
      <c r="G59" s="233">
        <f t="shared" si="12"/>
        <v>24</v>
      </c>
      <c r="H59" s="233">
        <f t="shared" si="12"/>
        <v>3.5</v>
      </c>
      <c r="I59" s="233">
        <f t="shared" si="12"/>
        <v>17</v>
      </c>
      <c r="J59" s="233">
        <f t="shared" si="12"/>
        <v>30</v>
      </c>
      <c r="K59" s="1239" t="s">
        <v>95</v>
      </c>
      <c r="L59" s="1240"/>
      <c r="N59" s="2"/>
      <c r="O59" s="2"/>
      <c r="P59" s="3"/>
      <c r="R59" s="4"/>
      <c r="S59" s="4"/>
      <c r="T59" s="5"/>
      <c r="V59" s="6"/>
    </row>
    <row r="60" spans="3:22" ht="21.75" customHeight="1" thickBot="1">
      <c r="C60" s="1245"/>
      <c r="D60" s="479">
        <f aca="true" t="shared" si="13" ref="D60:J60">D59+D58</f>
        <v>164</v>
      </c>
      <c r="E60" s="479">
        <f t="shared" si="13"/>
        <v>154</v>
      </c>
      <c r="F60" s="479">
        <f t="shared" si="13"/>
        <v>189.5</v>
      </c>
      <c r="G60" s="479">
        <f t="shared" si="13"/>
        <v>176</v>
      </c>
      <c r="H60" s="479">
        <f t="shared" si="13"/>
        <v>196.5</v>
      </c>
      <c r="I60" s="479">
        <f t="shared" si="13"/>
        <v>183</v>
      </c>
      <c r="J60" s="479">
        <f t="shared" si="13"/>
        <v>30</v>
      </c>
      <c r="K60" s="1241" t="s">
        <v>224</v>
      </c>
      <c r="L60" s="1242"/>
      <c r="N60" s="2"/>
      <c r="O60" s="2"/>
      <c r="P60" s="3"/>
      <c r="R60" s="4"/>
      <c r="S60" s="4"/>
      <c r="T60" s="5"/>
      <c r="V60" s="6"/>
    </row>
    <row r="61" spans="9:22" ht="3.75" customHeight="1" thickBot="1">
      <c r="I61" s="3"/>
      <c r="K61" s="672"/>
      <c r="L61" s="3"/>
      <c r="N61" s="2"/>
      <c r="O61" s="2"/>
      <c r="P61" s="3"/>
      <c r="R61" s="4"/>
      <c r="S61" s="4"/>
      <c r="T61" s="5"/>
      <c r="V61" s="6"/>
    </row>
    <row r="62" spans="3:22" ht="15">
      <c r="C62" s="1243" t="s">
        <v>263</v>
      </c>
      <c r="D62" s="688">
        <v>137</v>
      </c>
      <c r="E62" s="289">
        <v>144</v>
      </c>
      <c r="F62" s="289">
        <v>134</v>
      </c>
      <c r="G62" s="289">
        <v>164</v>
      </c>
      <c r="H62" s="689">
        <v>166</v>
      </c>
      <c r="I62" s="689">
        <v>165</v>
      </c>
      <c r="J62" s="477"/>
      <c r="K62" s="1237" t="s">
        <v>90</v>
      </c>
      <c r="L62" s="1238"/>
      <c r="N62" s="2"/>
      <c r="O62" s="2"/>
      <c r="P62" s="3"/>
      <c r="R62" s="4"/>
      <c r="S62" s="4"/>
      <c r="T62" s="5"/>
      <c r="V62" s="6"/>
    </row>
    <row r="63" spans="3:22" ht="15">
      <c r="C63" s="1244"/>
      <c r="D63" s="233">
        <f aca="true" t="shared" si="14" ref="D63:J63">IF(D62&lt;140,30,IF(D62&gt;=200,0,IF(D62&gt;=140,(200-D62)*0.5)))</f>
        <v>30</v>
      </c>
      <c r="E63" s="233">
        <f t="shared" si="14"/>
        <v>28</v>
      </c>
      <c r="F63" s="233">
        <f t="shared" si="14"/>
        <v>30</v>
      </c>
      <c r="G63" s="233">
        <f t="shared" si="14"/>
        <v>18</v>
      </c>
      <c r="H63" s="233">
        <f t="shared" si="14"/>
        <v>17</v>
      </c>
      <c r="I63" s="233">
        <f t="shared" si="14"/>
        <v>17.5</v>
      </c>
      <c r="J63" s="233">
        <f t="shared" si="14"/>
        <v>30</v>
      </c>
      <c r="K63" s="1239" t="s">
        <v>95</v>
      </c>
      <c r="L63" s="1240"/>
      <c r="N63" s="2"/>
      <c r="O63" s="2"/>
      <c r="P63" s="3"/>
      <c r="R63" s="4"/>
      <c r="S63" s="4"/>
      <c r="T63" s="5"/>
      <c r="V63" s="6"/>
    </row>
    <row r="64" spans="3:22" ht="15.75">
      <c r="C64" s="1246"/>
      <c r="D64" s="690">
        <f aca="true" t="shared" si="15" ref="D64:J64">D63+D62</f>
        <v>167</v>
      </c>
      <c r="E64" s="690">
        <f t="shared" si="15"/>
        <v>172</v>
      </c>
      <c r="F64" s="690">
        <f t="shared" si="15"/>
        <v>164</v>
      </c>
      <c r="G64" s="690">
        <f t="shared" si="15"/>
        <v>182</v>
      </c>
      <c r="H64" s="690">
        <f t="shared" si="15"/>
        <v>183</v>
      </c>
      <c r="I64" s="690">
        <f t="shared" si="15"/>
        <v>182.5</v>
      </c>
      <c r="J64" s="690">
        <f t="shared" si="15"/>
        <v>30</v>
      </c>
      <c r="K64" s="1247" t="s">
        <v>224</v>
      </c>
      <c r="L64" s="1248"/>
      <c r="N64" s="2"/>
      <c r="O64" s="2"/>
      <c r="P64" s="3"/>
      <c r="R64" s="4"/>
      <c r="S64" s="4"/>
      <c r="T64" s="5"/>
      <c r="V64" s="6"/>
    </row>
    <row r="65" spans="3:22" ht="3" customHeight="1" thickBot="1">
      <c r="C65" s="691"/>
      <c r="D65" s="692"/>
      <c r="E65" s="693"/>
      <c r="F65" s="693"/>
      <c r="G65" s="694"/>
      <c r="H65" s="694"/>
      <c r="I65" s="694"/>
      <c r="J65" s="694"/>
      <c r="K65" s="695"/>
      <c r="L65" s="696"/>
      <c r="N65" s="2"/>
      <c r="O65" s="2"/>
      <c r="P65" s="3"/>
      <c r="R65" s="4"/>
      <c r="S65" s="4"/>
      <c r="T65" s="5"/>
      <c r="V65" s="6"/>
    </row>
    <row r="66" spans="3:22" ht="15">
      <c r="C66" s="1243" t="s">
        <v>257</v>
      </c>
      <c r="D66" s="136">
        <v>188</v>
      </c>
      <c r="E66" s="139">
        <v>167</v>
      </c>
      <c r="F66" s="139">
        <v>161</v>
      </c>
      <c r="G66" s="139">
        <v>190</v>
      </c>
      <c r="H66" s="689">
        <v>206</v>
      </c>
      <c r="I66" s="477"/>
      <c r="J66" s="477"/>
      <c r="K66" s="1237" t="s">
        <v>90</v>
      </c>
      <c r="L66" s="1238"/>
      <c r="N66" s="2"/>
      <c r="O66" s="2"/>
      <c r="P66" s="3"/>
      <c r="R66" s="4"/>
      <c r="S66" s="4"/>
      <c r="T66" s="5"/>
      <c r="V66" s="6"/>
    </row>
    <row r="67" spans="3:22" ht="15">
      <c r="C67" s="1244"/>
      <c r="D67" s="233">
        <f aca="true" t="shared" si="16" ref="D67:J67">IF(D66&lt;140,30,IF(D66&gt;=200,0,IF(D66&gt;=140,(200-D66)*0.5)))</f>
        <v>6</v>
      </c>
      <c r="E67" s="233">
        <f t="shared" si="16"/>
        <v>16.5</v>
      </c>
      <c r="F67" s="233">
        <f t="shared" si="16"/>
        <v>19.5</v>
      </c>
      <c r="G67" s="233">
        <f t="shared" si="16"/>
        <v>5</v>
      </c>
      <c r="H67" s="233">
        <f t="shared" si="16"/>
        <v>0</v>
      </c>
      <c r="I67" s="233">
        <f t="shared" si="16"/>
        <v>30</v>
      </c>
      <c r="J67" s="233">
        <f t="shared" si="16"/>
        <v>30</v>
      </c>
      <c r="K67" s="1239" t="s">
        <v>95</v>
      </c>
      <c r="L67" s="1240"/>
      <c r="N67" s="2"/>
      <c r="O67" s="2"/>
      <c r="P67" s="3"/>
      <c r="R67" s="4"/>
      <c r="S67" s="4"/>
      <c r="T67" s="5"/>
      <c r="V67" s="6"/>
    </row>
    <row r="68" spans="3:22" ht="16.5" thickBot="1">
      <c r="C68" s="1245"/>
      <c r="D68" s="479">
        <f aca="true" t="shared" si="17" ref="D68:J68">D67+D66</f>
        <v>194</v>
      </c>
      <c r="E68" s="479">
        <f t="shared" si="17"/>
        <v>183.5</v>
      </c>
      <c r="F68" s="479">
        <f t="shared" si="17"/>
        <v>180.5</v>
      </c>
      <c r="G68" s="479">
        <f t="shared" si="17"/>
        <v>195</v>
      </c>
      <c r="H68" s="479">
        <f t="shared" si="17"/>
        <v>206</v>
      </c>
      <c r="I68" s="479">
        <f t="shared" si="17"/>
        <v>30</v>
      </c>
      <c r="J68" s="479">
        <f t="shared" si="17"/>
        <v>30</v>
      </c>
      <c r="K68" s="1241" t="s">
        <v>224</v>
      </c>
      <c r="L68" s="1242"/>
      <c r="N68" s="2"/>
      <c r="O68" s="2"/>
      <c r="P68" s="3"/>
      <c r="R68" s="4"/>
      <c r="S68" s="4"/>
      <c r="T68" s="5"/>
      <c r="V68" s="6"/>
    </row>
  </sheetData>
  <sheetProtection password="CF7A" sheet="1" objects="1" scenarios="1" selectLockedCells="1" selectUnlockedCells="1"/>
  <mergeCells count="13">
    <mergeCell ref="A1:K1"/>
    <mergeCell ref="K58:L58"/>
    <mergeCell ref="K59:L59"/>
    <mergeCell ref="K60:L60"/>
    <mergeCell ref="C58:C60"/>
    <mergeCell ref="K67:L67"/>
    <mergeCell ref="K68:L68"/>
    <mergeCell ref="C66:C68"/>
    <mergeCell ref="C62:C64"/>
    <mergeCell ref="K62:L62"/>
    <mergeCell ref="K63:L63"/>
    <mergeCell ref="K64:L64"/>
    <mergeCell ref="K66:L66"/>
  </mergeCells>
  <printOptions horizontalCentered="1" verticalCentered="1"/>
  <pageMargins left="0.4" right="0.13" top="0.18" bottom="0.51" header="0.12" footer="0.45"/>
  <pageSetup fitToHeight="2" horizontalDpi="300" verticalDpi="300" orientation="landscape" paperSize="9" scale="63" r:id="rId2"/>
  <rowBreaks count="1" manualBreakCount="1">
    <brk id="3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6"/>
  <dimension ref="A1:V68"/>
  <sheetViews>
    <sheetView zoomScale="75" zoomScaleNormal="75" zoomScaleSheetLayoutView="75" workbookViewId="0" topLeftCell="A1">
      <selection activeCell="T31" sqref="T31"/>
    </sheetView>
  </sheetViews>
  <sheetFormatPr defaultColWidth="9.140625" defaultRowHeight="12.75"/>
  <cols>
    <col min="1" max="1" width="5.7109375" style="1" customWidth="1"/>
    <col min="2" max="2" width="5.28125" style="74" customWidth="1"/>
    <col min="3" max="3" width="39.57421875" style="75" bestFit="1" customWidth="1"/>
    <col min="4" max="4" width="6.00390625" style="10" bestFit="1" customWidth="1"/>
    <col min="5" max="6" width="6.140625" style="1" customWidth="1"/>
    <col min="7" max="7" width="6.421875" style="3" customWidth="1"/>
    <col min="8" max="8" width="7.8515625" style="3" customWidth="1"/>
    <col min="9" max="9" width="6.140625" style="12" bestFit="1" customWidth="1"/>
    <col min="10" max="10" width="11.8515625" style="3" customWidth="1"/>
    <col min="11" max="11" width="7.00390625" style="2" customWidth="1"/>
    <col min="12" max="12" width="7.421875" style="2" customWidth="1"/>
    <col min="13" max="13" width="5.8515625" style="2" customWidth="1"/>
    <col min="14" max="14" width="1.7109375" style="3" customWidth="1"/>
    <col min="15" max="17" width="5.421875" style="4" customWidth="1"/>
    <col min="18" max="18" width="6.00390625" style="5" customWidth="1"/>
    <col min="19" max="19" width="5.421875" style="0" customWidth="1"/>
    <col min="20" max="20" width="6.7109375" style="6" bestFit="1" customWidth="1"/>
  </cols>
  <sheetData>
    <row r="1" spans="1:11" ht="94.5" customHeight="1">
      <c r="A1" s="1236"/>
      <c r="B1" s="1235"/>
      <c r="C1" s="1235"/>
      <c r="D1" s="1235"/>
      <c r="E1" s="1235"/>
      <c r="F1" s="1235"/>
      <c r="G1" s="1235"/>
      <c r="H1" s="1235"/>
      <c r="I1" s="1235"/>
      <c r="J1" s="1235"/>
      <c r="K1" s="1235"/>
    </row>
    <row r="2" spans="1:8" ht="18">
      <c r="A2" s="7"/>
      <c r="C2" s="9" t="s">
        <v>1</v>
      </c>
      <c r="E2" s="11"/>
      <c r="F2" s="11"/>
      <c r="G2" s="11"/>
      <c r="H2" s="11"/>
    </row>
    <row r="3" spans="1:20" ht="39" thickBot="1">
      <c r="A3" s="77" t="s">
        <v>2</v>
      </c>
      <c r="B3" s="78" t="s">
        <v>169</v>
      </c>
      <c r="C3" s="79" t="s">
        <v>4</v>
      </c>
      <c r="D3" s="609" t="s">
        <v>5</v>
      </c>
      <c r="E3" s="610" t="s">
        <v>6</v>
      </c>
      <c r="F3" s="610" t="s">
        <v>7</v>
      </c>
      <c r="G3" s="611" t="s">
        <v>8</v>
      </c>
      <c r="H3" s="243" t="s">
        <v>170</v>
      </c>
      <c r="I3" s="82" t="s">
        <v>10</v>
      </c>
      <c r="J3" s="21" t="s">
        <v>11</v>
      </c>
      <c r="L3" s="12"/>
      <c r="N3" s="2"/>
      <c r="O3" s="2"/>
      <c r="Q3" s="3"/>
      <c r="R3" s="3"/>
      <c r="S3" s="4"/>
      <c r="T3"/>
    </row>
    <row r="4" spans="1:20" ht="19.5">
      <c r="A4" s="245" t="s">
        <v>12</v>
      </c>
      <c r="B4" s="768">
        <v>21</v>
      </c>
      <c r="C4" s="792" t="s">
        <v>45</v>
      </c>
      <c r="D4" s="85">
        <v>19</v>
      </c>
      <c r="E4" s="66">
        <v>214</v>
      </c>
      <c r="F4" s="66">
        <v>148</v>
      </c>
      <c r="G4" s="48">
        <f aca="true" t="shared" si="0" ref="G4:G12">SUM(E4,F4)</f>
        <v>362</v>
      </c>
      <c r="H4" s="67">
        <f aca="true" t="shared" si="1" ref="H4:H12">COUNT(E4,F4)*B4+G4</f>
        <v>404</v>
      </c>
      <c r="I4" s="68">
        <f aca="true" t="shared" si="2" ref="I4:I12">H4-$H$4</f>
        <v>0</v>
      </c>
      <c r="J4" s="87">
        <v>55</v>
      </c>
      <c r="L4" s="31"/>
      <c r="N4" s="2"/>
      <c r="O4" s="2"/>
      <c r="Q4" s="3"/>
      <c r="R4" s="3"/>
      <c r="S4" s="4"/>
      <c r="T4"/>
    </row>
    <row r="5" spans="1:20" ht="18">
      <c r="A5" s="245" t="s">
        <v>14</v>
      </c>
      <c r="B5" s="769">
        <v>17</v>
      </c>
      <c r="C5" s="278" t="s">
        <v>227</v>
      </c>
      <c r="D5" s="264">
        <v>14</v>
      </c>
      <c r="E5" s="770">
        <v>191</v>
      </c>
      <c r="F5" s="39">
        <v>159</v>
      </c>
      <c r="G5" s="35">
        <f t="shared" si="0"/>
        <v>350</v>
      </c>
      <c r="H5" s="40">
        <f t="shared" si="1"/>
        <v>384</v>
      </c>
      <c r="I5" s="41">
        <f t="shared" si="2"/>
        <v>-20</v>
      </c>
      <c r="J5" s="87">
        <v>40</v>
      </c>
      <c r="L5" s="31"/>
      <c r="N5" s="2"/>
      <c r="O5" s="2"/>
      <c r="Q5" s="3"/>
      <c r="R5" s="3"/>
      <c r="S5" s="4"/>
      <c r="T5"/>
    </row>
    <row r="6" spans="1:20" ht="18">
      <c r="A6" s="249" t="s">
        <v>16</v>
      </c>
      <c r="B6" s="769">
        <v>18</v>
      </c>
      <c r="C6" s="278" t="s">
        <v>49</v>
      </c>
      <c r="D6" s="46">
        <v>16</v>
      </c>
      <c r="E6" s="39">
        <v>167</v>
      </c>
      <c r="F6" s="39">
        <v>180</v>
      </c>
      <c r="G6" s="35">
        <f t="shared" si="0"/>
        <v>347</v>
      </c>
      <c r="H6" s="40">
        <f t="shared" si="1"/>
        <v>383</v>
      </c>
      <c r="I6" s="41">
        <f t="shared" si="2"/>
        <v>-21</v>
      </c>
      <c r="J6" s="87">
        <v>30</v>
      </c>
      <c r="K6" s="45"/>
      <c r="L6" s="45"/>
      <c r="N6" s="2"/>
      <c r="O6" s="2"/>
      <c r="Q6" s="3"/>
      <c r="R6" s="3"/>
      <c r="S6" s="4"/>
      <c r="T6"/>
    </row>
    <row r="7" spans="1:20" ht="18">
      <c r="A7" s="245" t="s">
        <v>18</v>
      </c>
      <c r="B7" s="769">
        <v>2</v>
      </c>
      <c r="C7" s="278" t="s">
        <v>247</v>
      </c>
      <c r="D7" s="37">
        <v>20</v>
      </c>
      <c r="E7" s="39">
        <v>193</v>
      </c>
      <c r="F7" s="39">
        <v>178</v>
      </c>
      <c r="G7" s="35">
        <f t="shared" si="0"/>
        <v>371</v>
      </c>
      <c r="H7" s="40">
        <f t="shared" si="1"/>
        <v>375</v>
      </c>
      <c r="I7" s="41">
        <f t="shared" si="2"/>
        <v>-29</v>
      </c>
      <c r="J7" s="252" t="s">
        <v>135</v>
      </c>
      <c r="L7" s="31"/>
      <c r="N7" s="2"/>
      <c r="O7" s="2"/>
      <c r="Q7" s="3"/>
      <c r="R7" s="3"/>
      <c r="S7" s="4"/>
      <c r="T7"/>
    </row>
    <row r="8" spans="1:20" ht="18">
      <c r="A8" s="245" t="s">
        <v>21</v>
      </c>
      <c r="B8" s="769">
        <v>12</v>
      </c>
      <c r="C8" s="278" t="s">
        <v>341</v>
      </c>
      <c r="D8" s="46">
        <v>21</v>
      </c>
      <c r="E8" s="39">
        <v>195</v>
      </c>
      <c r="F8" s="39">
        <v>156</v>
      </c>
      <c r="G8" s="35">
        <f t="shared" si="0"/>
        <v>351</v>
      </c>
      <c r="H8" s="40">
        <f t="shared" si="1"/>
        <v>375</v>
      </c>
      <c r="I8" s="41">
        <f t="shared" si="2"/>
        <v>-29</v>
      </c>
      <c r="J8" s="252" t="s">
        <v>23</v>
      </c>
      <c r="L8" s="31"/>
      <c r="N8" s="2"/>
      <c r="O8" s="2"/>
      <c r="Q8" s="3"/>
      <c r="R8" s="3"/>
      <c r="S8" s="4"/>
      <c r="T8"/>
    </row>
    <row r="9" spans="1:20" ht="18.75" thickBot="1">
      <c r="A9" s="253" t="s">
        <v>24</v>
      </c>
      <c r="B9" s="772">
        <v>12</v>
      </c>
      <c r="C9" s="565" t="s">
        <v>28</v>
      </c>
      <c r="D9" s="102">
        <v>22</v>
      </c>
      <c r="E9" s="257">
        <v>178</v>
      </c>
      <c r="F9" s="257">
        <v>170</v>
      </c>
      <c r="G9" s="254">
        <f t="shared" si="0"/>
        <v>348</v>
      </c>
      <c r="H9" s="104">
        <f t="shared" si="1"/>
        <v>372</v>
      </c>
      <c r="I9" s="259">
        <f t="shared" si="2"/>
        <v>-32</v>
      </c>
      <c r="J9" s="260">
        <v>-0.3</v>
      </c>
      <c r="L9" s="61"/>
      <c r="N9" s="2"/>
      <c r="O9" s="2"/>
      <c r="Q9" s="3"/>
      <c r="R9" s="3"/>
      <c r="S9" s="4"/>
      <c r="T9"/>
    </row>
    <row r="10" spans="1:20" ht="18.75" thickTop="1">
      <c r="A10" s="62" t="s">
        <v>25</v>
      </c>
      <c r="B10" s="768">
        <v>17</v>
      </c>
      <c r="C10" s="265" t="s">
        <v>342</v>
      </c>
      <c r="D10" s="85">
        <v>17</v>
      </c>
      <c r="E10" s="66">
        <v>145</v>
      </c>
      <c r="F10" s="66">
        <v>185</v>
      </c>
      <c r="G10" s="48">
        <f t="shared" si="0"/>
        <v>330</v>
      </c>
      <c r="H10" s="67">
        <f t="shared" si="1"/>
        <v>364</v>
      </c>
      <c r="I10" s="68">
        <f t="shared" si="2"/>
        <v>-40</v>
      </c>
      <c r="J10" s="69"/>
      <c r="L10" s="70"/>
      <c r="N10" s="2"/>
      <c r="O10" s="2"/>
      <c r="Q10" s="3"/>
      <c r="R10" s="71"/>
      <c r="S10" s="4"/>
      <c r="T10"/>
    </row>
    <row r="11" spans="1:20" ht="18">
      <c r="A11" s="72" t="s">
        <v>27</v>
      </c>
      <c r="B11" s="769">
        <v>26</v>
      </c>
      <c r="C11" s="568" t="s">
        <v>219</v>
      </c>
      <c r="D11" s="37">
        <v>15</v>
      </c>
      <c r="E11" s="39">
        <v>162</v>
      </c>
      <c r="F11" s="50">
        <v>138</v>
      </c>
      <c r="G11" s="35">
        <f t="shared" si="0"/>
        <v>300</v>
      </c>
      <c r="H11" s="40">
        <f t="shared" si="1"/>
        <v>352</v>
      </c>
      <c r="I11" s="51">
        <f t="shared" si="2"/>
        <v>-52</v>
      </c>
      <c r="J11" s="69"/>
      <c r="L11" s="70"/>
      <c r="N11" s="2"/>
      <c r="O11" s="2"/>
      <c r="Q11" s="3"/>
      <c r="R11" s="71"/>
      <c r="S11" s="4"/>
      <c r="T11"/>
    </row>
    <row r="12" spans="1:20" ht="18">
      <c r="A12" s="72" t="s">
        <v>29</v>
      </c>
      <c r="B12" s="769">
        <v>24</v>
      </c>
      <c r="C12" s="278" t="s">
        <v>74</v>
      </c>
      <c r="D12" s="37">
        <v>18</v>
      </c>
      <c r="E12" s="39">
        <v>130</v>
      </c>
      <c r="F12" s="39">
        <v>164</v>
      </c>
      <c r="G12" s="35">
        <f t="shared" si="0"/>
        <v>294</v>
      </c>
      <c r="H12" s="40">
        <f t="shared" si="1"/>
        <v>342</v>
      </c>
      <c r="I12" s="41">
        <f t="shared" si="2"/>
        <v>-62</v>
      </c>
      <c r="J12" s="69"/>
      <c r="L12" s="70"/>
      <c r="N12" s="2"/>
      <c r="O12" s="2"/>
      <c r="Q12" s="3"/>
      <c r="R12" s="71"/>
      <c r="S12" s="4"/>
      <c r="T12"/>
    </row>
    <row r="13" ht="63" customHeight="1">
      <c r="L13" s="76"/>
    </row>
    <row r="14" spans="1:8" ht="18">
      <c r="A14" s="7"/>
      <c r="C14" s="9" t="s">
        <v>31</v>
      </c>
      <c r="E14" s="11"/>
      <c r="F14" s="11"/>
      <c r="G14" s="11"/>
      <c r="H14" s="11"/>
    </row>
    <row r="15" spans="1:8" ht="49.5" customHeight="1" thickBot="1">
      <c r="A15" s="77" t="s">
        <v>32</v>
      </c>
      <c r="B15" s="78" t="s">
        <v>169</v>
      </c>
      <c r="C15" s="79" t="s">
        <v>4</v>
      </c>
      <c r="D15" s="77" t="s">
        <v>5</v>
      </c>
      <c r="E15" s="80" t="s">
        <v>6</v>
      </c>
      <c r="F15" s="81" t="s">
        <v>238</v>
      </c>
      <c r="G15" s="82" t="s">
        <v>10</v>
      </c>
      <c r="H15" s="83"/>
    </row>
    <row r="16" spans="1:19" ht="18">
      <c r="A16" s="84">
        <v>1</v>
      </c>
      <c r="B16" s="48">
        <v>21</v>
      </c>
      <c r="C16" s="472" t="s">
        <v>45</v>
      </c>
      <c r="D16" s="85" t="s">
        <v>184</v>
      </c>
      <c r="E16" s="86">
        <v>214</v>
      </c>
      <c r="F16" s="67">
        <f aca="true" t="shared" si="3" ref="F16:F30">B16+E16</f>
        <v>235</v>
      </c>
      <c r="G16" s="68">
        <f aca="true" t="shared" si="4" ref="G16:G30">F16-$F$21</f>
        <v>47</v>
      </c>
      <c r="H16" s="96"/>
      <c r="I16" s="87">
        <v>1</v>
      </c>
      <c r="P16" s="88"/>
      <c r="Q16" s="89"/>
      <c r="R16" s="90"/>
      <c r="S16" s="91"/>
    </row>
    <row r="17" spans="1:19" ht="18">
      <c r="A17" s="84">
        <v>2</v>
      </c>
      <c r="B17" s="35">
        <v>17</v>
      </c>
      <c r="C17" s="248" t="s">
        <v>227</v>
      </c>
      <c r="D17" s="46" t="s">
        <v>182</v>
      </c>
      <c r="E17" s="38">
        <v>191</v>
      </c>
      <c r="F17" s="67">
        <f t="shared" si="3"/>
        <v>208</v>
      </c>
      <c r="G17" s="41">
        <f t="shared" si="4"/>
        <v>20</v>
      </c>
      <c r="I17" s="87">
        <v>2</v>
      </c>
      <c r="P17" s="88"/>
      <c r="Q17" s="89"/>
      <c r="R17" s="90"/>
      <c r="S17" s="91"/>
    </row>
    <row r="18" spans="1:19" ht="18">
      <c r="A18" s="94">
        <v>3</v>
      </c>
      <c r="B18" s="48">
        <v>12</v>
      </c>
      <c r="C18" s="582" t="s">
        <v>341</v>
      </c>
      <c r="D18" s="264" t="s">
        <v>190</v>
      </c>
      <c r="E18" s="233">
        <v>195</v>
      </c>
      <c r="F18" s="67">
        <f t="shared" si="3"/>
        <v>207</v>
      </c>
      <c r="G18" s="41">
        <f t="shared" si="4"/>
        <v>19</v>
      </c>
      <c r="H18" s="100" t="s">
        <v>39</v>
      </c>
      <c r="I18" s="87">
        <v>3</v>
      </c>
      <c r="J18" s="32"/>
      <c r="P18" s="88"/>
      <c r="Q18" s="89"/>
      <c r="R18" s="90"/>
      <c r="S18" s="91"/>
    </row>
    <row r="19" spans="1:19" ht="18">
      <c r="A19" s="84">
        <v>4</v>
      </c>
      <c r="B19" s="35">
        <v>2</v>
      </c>
      <c r="C19" s="248" t="s">
        <v>247</v>
      </c>
      <c r="D19" s="37" t="s">
        <v>179</v>
      </c>
      <c r="E19" s="38">
        <v>193</v>
      </c>
      <c r="F19" s="67">
        <f t="shared" si="3"/>
        <v>195</v>
      </c>
      <c r="G19" s="41">
        <f t="shared" si="4"/>
        <v>7</v>
      </c>
      <c r="I19" s="87">
        <v>4</v>
      </c>
      <c r="P19" s="88"/>
      <c r="Q19" s="89"/>
      <c r="R19" s="90"/>
      <c r="S19" s="91"/>
    </row>
    <row r="20" spans="1:19" ht="18">
      <c r="A20" s="84">
        <v>5</v>
      </c>
      <c r="B20" s="48">
        <v>12</v>
      </c>
      <c r="C20" s="437" t="s">
        <v>28</v>
      </c>
      <c r="D20" s="37" t="s">
        <v>175</v>
      </c>
      <c r="E20" s="38">
        <v>178</v>
      </c>
      <c r="F20" s="67">
        <f t="shared" si="3"/>
        <v>190</v>
      </c>
      <c r="G20" s="41">
        <f t="shared" si="4"/>
        <v>2</v>
      </c>
      <c r="H20" s="96"/>
      <c r="I20" s="87">
        <v>5</v>
      </c>
      <c r="P20" s="88"/>
      <c r="Q20" s="89"/>
      <c r="R20" s="90"/>
      <c r="S20" s="91"/>
    </row>
    <row r="21" spans="1:19" ht="18.75" thickBot="1">
      <c r="A21" s="101">
        <v>6</v>
      </c>
      <c r="B21" s="254">
        <v>26</v>
      </c>
      <c r="C21" s="793" t="s">
        <v>219</v>
      </c>
      <c r="D21" s="102" t="s">
        <v>185</v>
      </c>
      <c r="E21" s="103">
        <v>162</v>
      </c>
      <c r="F21" s="104">
        <f t="shared" si="3"/>
        <v>188</v>
      </c>
      <c r="G21" s="105">
        <f t="shared" si="4"/>
        <v>0</v>
      </c>
      <c r="H21" s="96"/>
      <c r="I21" s="87">
        <v>6</v>
      </c>
      <c r="P21" s="88"/>
      <c r="Q21" s="89"/>
      <c r="R21" s="90"/>
      <c r="S21" s="91"/>
    </row>
    <row r="22" spans="1:19" ht="18.75" thickTop="1">
      <c r="A22" s="106">
        <v>7</v>
      </c>
      <c r="B22" s="48">
        <v>18</v>
      </c>
      <c r="C22" s="582" t="s">
        <v>49</v>
      </c>
      <c r="D22" s="85" t="s">
        <v>189</v>
      </c>
      <c r="E22" s="86">
        <v>167</v>
      </c>
      <c r="F22" s="67">
        <f t="shared" si="3"/>
        <v>185</v>
      </c>
      <c r="G22" s="68">
        <f t="shared" si="4"/>
        <v>-3</v>
      </c>
      <c r="H22" s="100" t="s">
        <v>39</v>
      </c>
      <c r="I22" s="70"/>
      <c r="N22" s="4"/>
      <c r="P22" s="88"/>
      <c r="Q22" s="89"/>
      <c r="R22" s="90"/>
      <c r="S22" s="91"/>
    </row>
    <row r="23" spans="1:19" ht="18">
      <c r="A23" s="106">
        <v>8</v>
      </c>
      <c r="B23" s="48">
        <v>15</v>
      </c>
      <c r="C23" s="649" t="s">
        <v>54</v>
      </c>
      <c r="D23" s="37" t="s">
        <v>174</v>
      </c>
      <c r="E23" s="38">
        <v>163</v>
      </c>
      <c r="F23" s="67">
        <f t="shared" si="3"/>
        <v>178</v>
      </c>
      <c r="G23" s="41">
        <f t="shared" si="4"/>
        <v>-10</v>
      </c>
      <c r="I23" s="70"/>
      <c r="P23" s="88"/>
      <c r="Q23" s="89"/>
      <c r="R23" s="90"/>
      <c r="S23" s="91"/>
    </row>
    <row r="24" spans="1:19" ht="18">
      <c r="A24" s="109">
        <v>9</v>
      </c>
      <c r="B24" s="48">
        <v>19</v>
      </c>
      <c r="C24" s="649" t="s">
        <v>86</v>
      </c>
      <c r="D24" s="37" t="s">
        <v>181</v>
      </c>
      <c r="E24" s="38">
        <v>158</v>
      </c>
      <c r="F24" s="67">
        <f t="shared" si="3"/>
        <v>177</v>
      </c>
      <c r="G24" s="41">
        <f t="shared" si="4"/>
        <v>-11</v>
      </c>
      <c r="I24" s="110"/>
      <c r="P24" s="88"/>
      <c r="Q24" s="89"/>
      <c r="R24" s="90"/>
      <c r="S24" s="91"/>
    </row>
    <row r="25" spans="1:19" ht="18">
      <c r="A25" s="106">
        <v>10</v>
      </c>
      <c r="B25" s="35"/>
      <c r="C25" s="649" t="s">
        <v>266</v>
      </c>
      <c r="D25" s="37" t="s">
        <v>178</v>
      </c>
      <c r="E25" s="370">
        <v>176</v>
      </c>
      <c r="F25" s="67">
        <f t="shared" si="3"/>
        <v>176</v>
      </c>
      <c r="G25" s="41">
        <f t="shared" si="4"/>
        <v>-12</v>
      </c>
      <c r="I25" s="70"/>
      <c r="P25" s="88"/>
      <c r="Q25" s="89"/>
      <c r="R25" s="90"/>
      <c r="S25" s="91"/>
    </row>
    <row r="26" spans="1:19" ht="20.25" customHeight="1">
      <c r="A26" s="106">
        <v>11</v>
      </c>
      <c r="B26" s="48">
        <v>17</v>
      </c>
      <c r="C26" s="582" t="s">
        <v>342</v>
      </c>
      <c r="D26" s="37" t="s">
        <v>183</v>
      </c>
      <c r="E26" s="38">
        <v>145</v>
      </c>
      <c r="F26" s="67">
        <f t="shared" si="3"/>
        <v>162</v>
      </c>
      <c r="G26" s="41">
        <f t="shared" si="4"/>
        <v>-26</v>
      </c>
      <c r="H26" s="100" t="s">
        <v>39</v>
      </c>
      <c r="I26" s="70"/>
      <c r="P26" s="88"/>
      <c r="Q26" s="113"/>
      <c r="R26" s="90"/>
      <c r="S26" s="91"/>
    </row>
    <row r="27" spans="1:19" ht="20.25" customHeight="1">
      <c r="A27" s="106">
        <v>12</v>
      </c>
      <c r="B27" s="48">
        <v>15</v>
      </c>
      <c r="C27" s="248" t="s">
        <v>81</v>
      </c>
      <c r="D27" s="37" t="s">
        <v>188</v>
      </c>
      <c r="E27" s="38">
        <v>145</v>
      </c>
      <c r="F27" s="67">
        <f t="shared" si="3"/>
        <v>160</v>
      </c>
      <c r="G27" s="41">
        <f t="shared" si="4"/>
        <v>-28</v>
      </c>
      <c r="I27" s="70"/>
      <c r="P27" s="88"/>
      <c r="Q27" s="113"/>
      <c r="R27" s="90"/>
      <c r="S27" s="91"/>
    </row>
    <row r="28" spans="1:19" ht="20.25" customHeight="1">
      <c r="A28" s="106">
        <v>13</v>
      </c>
      <c r="B28" s="48">
        <v>13</v>
      </c>
      <c r="C28" s="248" t="s">
        <v>51</v>
      </c>
      <c r="D28" s="37" t="s">
        <v>177</v>
      </c>
      <c r="E28" s="38">
        <v>141</v>
      </c>
      <c r="F28" s="115">
        <f t="shared" si="3"/>
        <v>154</v>
      </c>
      <c r="G28" s="41">
        <f t="shared" si="4"/>
        <v>-34</v>
      </c>
      <c r="I28" s="70"/>
      <c r="P28" s="88"/>
      <c r="Q28" s="113"/>
      <c r="R28" s="90"/>
      <c r="S28" s="91"/>
    </row>
    <row r="29" spans="1:19" ht="20.25" customHeight="1">
      <c r="A29" s="106">
        <v>14</v>
      </c>
      <c r="B29" s="48">
        <v>24</v>
      </c>
      <c r="C29" s="297" t="s">
        <v>74</v>
      </c>
      <c r="D29" s="46" t="s">
        <v>176</v>
      </c>
      <c r="E29" s="38">
        <v>130</v>
      </c>
      <c r="F29" s="67">
        <f t="shared" si="3"/>
        <v>154</v>
      </c>
      <c r="G29" s="41">
        <f t="shared" si="4"/>
        <v>-34</v>
      </c>
      <c r="H29" s="100" t="s">
        <v>39</v>
      </c>
      <c r="I29" s="70"/>
      <c r="P29" s="88"/>
      <c r="Q29" s="113"/>
      <c r="R29" s="90"/>
      <c r="S29" s="91"/>
    </row>
    <row r="30" spans="1:19" ht="20.25" customHeight="1">
      <c r="A30" s="106">
        <v>15</v>
      </c>
      <c r="B30" s="48">
        <v>22</v>
      </c>
      <c r="C30" s="248" t="s">
        <v>15</v>
      </c>
      <c r="D30" s="37" t="s">
        <v>187</v>
      </c>
      <c r="E30" s="38">
        <v>131</v>
      </c>
      <c r="F30" s="67">
        <f t="shared" si="3"/>
        <v>153</v>
      </c>
      <c r="G30" s="41">
        <f t="shared" si="4"/>
        <v>-35</v>
      </c>
      <c r="I30" s="70"/>
      <c r="P30" s="88"/>
      <c r="Q30" s="113"/>
      <c r="R30" s="90"/>
      <c r="S30" s="91"/>
    </row>
    <row r="31" spans="1:19" ht="130.5" customHeight="1">
      <c r="A31" s="116"/>
      <c r="B31" s="117"/>
      <c r="C31" s="118"/>
      <c r="D31" s="119"/>
      <c r="E31" s="120"/>
      <c r="F31" s="116"/>
      <c r="G31" s="96"/>
      <c r="H31" s="96"/>
      <c r="I31" s="70"/>
      <c r="P31" s="88"/>
      <c r="Q31" s="113"/>
      <c r="R31" s="90"/>
      <c r="S31" s="91"/>
    </row>
    <row r="32" spans="1:13" ht="20.25">
      <c r="A32" s="7" t="s">
        <v>56</v>
      </c>
      <c r="E32" s="121"/>
      <c r="M32" s="122">
        <f>MAX(E34:H49)</f>
        <v>232</v>
      </c>
    </row>
    <row r="33" spans="1:20" s="133" customFormat="1" ht="66" customHeight="1" thickBot="1">
      <c r="A33" s="77" t="s">
        <v>57</v>
      </c>
      <c r="B33" s="78" t="s">
        <v>169</v>
      </c>
      <c r="C33" s="79" t="s">
        <v>4</v>
      </c>
      <c r="D33" s="77" t="s">
        <v>5</v>
      </c>
      <c r="E33" s="123">
        <v>1</v>
      </c>
      <c r="F33" s="123">
        <v>2</v>
      </c>
      <c r="G33" s="123">
        <v>3</v>
      </c>
      <c r="H33" s="123">
        <v>4</v>
      </c>
      <c r="I33" s="124" t="s">
        <v>8</v>
      </c>
      <c r="J33" s="81" t="s">
        <v>186</v>
      </c>
      <c r="K33" s="125" t="s">
        <v>10</v>
      </c>
      <c r="L33" s="126" t="s">
        <v>59</v>
      </c>
      <c r="M33" s="79" t="s">
        <v>60</v>
      </c>
      <c r="N33" s="127"/>
      <c r="O33" s="128" t="s">
        <v>61</v>
      </c>
      <c r="P33" s="129" t="s">
        <v>62</v>
      </c>
      <c r="Q33" s="130" t="s">
        <v>63</v>
      </c>
      <c r="R33" s="130" t="s">
        <v>64</v>
      </c>
      <c r="S33" s="131" t="s">
        <v>65</v>
      </c>
      <c r="T33" s="132" t="s">
        <v>66</v>
      </c>
    </row>
    <row r="34" spans="1:20" s="133" customFormat="1" ht="20.25" customHeight="1">
      <c r="A34" s="134">
        <v>1</v>
      </c>
      <c r="B34" s="48">
        <v>17</v>
      </c>
      <c r="C34" s="582" t="s">
        <v>342</v>
      </c>
      <c r="D34" s="135" t="s">
        <v>184</v>
      </c>
      <c r="E34" s="136">
        <v>137</v>
      </c>
      <c r="F34" s="139">
        <v>182</v>
      </c>
      <c r="G34" s="139">
        <v>172</v>
      </c>
      <c r="H34" s="139">
        <v>232</v>
      </c>
      <c r="I34" s="140">
        <f aca="true" t="shared" si="5" ref="I34:I57">SUM(E34:H34)</f>
        <v>723</v>
      </c>
      <c r="J34" s="141">
        <f aca="true" t="shared" si="6" ref="J34:J57">COUNT(E34:H34)*B34+I34</f>
        <v>791</v>
      </c>
      <c r="K34" s="142">
        <f aca="true" t="shared" si="7" ref="K34:K57">J34-$J$43</f>
        <v>61</v>
      </c>
      <c r="L34" s="143">
        <f aca="true" t="shared" si="8" ref="L34:L57">MIN(E34:H34)</f>
        <v>137</v>
      </c>
      <c r="M34" s="144">
        <f aca="true" t="shared" si="9" ref="M34:M57">MAX(E34:H34)</f>
        <v>232</v>
      </c>
      <c r="N34" s="145"/>
      <c r="O34" s="146"/>
      <c r="P34" s="147"/>
      <c r="Q34" s="148"/>
      <c r="R34" s="66">
        <f aca="true" t="shared" si="10" ref="R34:R57">Q34+P34+B34</f>
        <v>17</v>
      </c>
      <c r="S34" s="149"/>
      <c r="T34" s="150">
        <f aca="true" t="shared" si="11" ref="T34:T57">IF(I34,AVERAGE(E34:H34),0)</f>
        <v>180.75</v>
      </c>
    </row>
    <row r="35" spans="1:20" s="133" customFormat="1" ht="20.25" customHeight="1" thickBot="1">
      <c r="A35" s="616">
        <v>2</v>
      </c>
      <c r="B35" s="92">
        <v>24</v>
      </c>
      <c r="C35" s="680" t="s">
        <v>74</v>
      </c>
      <c r="D35" s="618" t="s">
        <v>179</v>
      </c>
      <c r="E35" s="619">
        <v>142</v>
      </c>
      <c r="F35" s="620">
        <v>221</v>
      </c>
      <c r="G35" s="620">
        <v>213</v>
      </c>
      <c r="H35" s="620">
        <v>112</v>
      </c>
      <c r="I35" s="622">
        <f t="shared" si="5"/>
        <v>688</v>
      </c>
      <c r="J35" s="623">
        <f t="shared" si="6"/>
        <v>784</v>
      </c>
      <c r="K35" s="159">
        <f t="shared" si="7"/>
        <v>54</v>
      </c>
      <c r="L35" s="143">
        <f t="shared" si="8"/>
        <v>112</v>
      </c>
      <c r="M35" s="144">
        <f t="shared" si="9"/>
        <v>221</v>
      </c>
      <c r="N35" s="145"/>
      <c r="O35" s="146"/>
      <c r="P35" s="147"/>
      <c r="Q35" s="148"/>
      <c r="R35" s="66">
        <f t="shared" si="10"/>
        <v>24</v>
      </c>
      <c r="S35" s="149"/>
      <c r="T35" s="160">
        <f t="shared" si="11"/>
        <v>172</v>
      </c>
    </row>
    <row r="36" spans="1:20" s="133" customFormat="1" ht="20.25" customHeight="1">
      <c r="A36" s="161">
        <v>3</v>
      </c>
      <c r="B36" s="48">
        <v>12</v>
      </c>
      <c r="C36" s="582" t="s">
        <v>341</v>
      </c>
      <c r="D36" s="135" t="s">
        <v>175</v>
      </c>
      <c r="E36" s="136">
        <v>156</v>
      </c>
      <c r="F36" s="139">
        <v>221</v>
      </c>
      <c r="G36" s="139">
        <v>190</v>
      </c>
      <c r="H36" s="163">
        <v>225</v>
      </c>
      <c r="I36" s="140">
        <f t="shared" si="5"/>
        <v>792</v>
      </c>
      <c r="J36" s="141">
        <f t="shared" si="6"/>
        <v>840</v>
      </c>
      <c r="K36" s="159">
        <f t="shared" si="7"/>
        <v>110</v>
      </c>
      <c r="L36" s="143">
        <f t="shared" si="8"/>
        <v>156</v>
      </c>
      <c r="M36" s="144">
        <f t="shared" si="9"/>
        <v>225</v>
      </c>
      <c r="N36" s="145"/>
      <c r="O36" s="163">
        <v>225</v>
      </c>
      <c r="P36" s="147"/>
      <c r="Q36" s="148"/>
      <c r="R36" s="66">
        <f t="shared" si="10"/>
        <v>12</v>
      </c>
      <c r="S36" s="149" t="s">
        <v>202</v>
      </c>
      <c r="T36" s="160">
        <f t="shared" si="11"/>
        <v>198</v>
      </c>
    </row>
    <row r="37" spans="1:20" s="133" customFormat="1" ht="20.25" customHeight="1" thickBot="1">
      <c r="A37" s="655">
        <v>4</v>
      </c>
      <c r="B37" s="624">
        <v>18</v>
      </c>
      <c r="C37" s="680" t="s">
        <v>49</v>
      </c>
      <c r="D37" s="625" t="s">
        <v>174</v>
      </c>
      <c r="E37" s="626">
        <v>172</v>
      </c>
      <c r="F37" s="627">
        <v>215</v>
      </c>
      <c r="G37" s="682">
        <v>202</v>
      </c>
      <c r="H37" s="627">
        <v>151</v>
      </c>
      <c r="I37" s="628">
        <f t="shared" si="5"/>
        <v>740</v>
      </c>
      <c r="J37" s="629">
        <f t="shared" si="6"/>
        <v>812</v>
      </c>
      <c r="K37" s="630">
        <f t="shared" si="7"/>
        <v>82</v>
      </c>
      <c r="L37" s="631">
        <f t="shared" si="8"/>
        <v>151</v>
      </c>
      <c r="M37" s="632">
        <f t="shared" si="9"/>
        <v>215</v>
      </c>
      <c r="N37" s="633"/>
      <c r="O37" s="682">
        <v>202</v>
      </c>
      <c r="P37" s="635"/>
      <c r="Q37" s="148"/>
      <c r="R37" s="66">
        <f t="shared" si="10"/>
        <v>18</v>
      </c>
      <c r="S37" s="149" t="s">
        <v>199</v>
      </c>
      <c r="T37" s="160">
        <f t="shared" si="11"/>
        <v>185</v>
      </c>
    </row>
    <row r="38" spans="1:20" s="180" customFormat="1" ht="20.25" customHeight="1">
      <c r="A38" s="179">
        <v>5</v>
      </c>
      <c r="B38" s="48">
        <v>2</v>
      </c>
      <c r="C38" s="437" t="s">
        <v>247</v>
      </c>
      <c r="D38" s="135" t="s">
        <v>187</v>
      </c>
      <c r="E38" s="163">
        <v>182</v>
      </c>
      <c r="F38" s="139">
        <v>186</v>
      </c>
      <c r="G38" s="139">
        <v>178</v>
      </c>
      <c r="H38" s="139">
        <v>206</v>
      </c>
      <c r="I38" s="140">
        <f t="shared" si="5"/>
        <v>752</v>
      </c>
      <c r="J38" s="141">
        <f t="shared" si="6"/>
        <v>760</v>
      </c>
      <c r="K38" s="142">
        <f t="shared" si="7"/>
        <v>30</v>
      </c>
      <c r="L38" s="143">
        <f t="shared" si="8"/>
        <v>178</v>
      </c>
      <c r="M38" s="144">
        <f t="shared" si="9"/>
        <v>206</v>
      </c>
      <c r="N38" s="145"/>
      <c r="O38" s="163">
        <v>182</v>
      </c>
      <c r="P38" s="147"/>
      <c r="Q38" s="148"/>
      <c r="R38" s="66">
        <f t="shared" si="10"/>
        <v>2</v>
      </c>
      <c r="S38" s="149" t="s">
        <v>177</v>
      </c>
      <c r="T38" s="160">
        <f t="shared" si="11"/>
        <v>188</v>
      </c>
    </row>
    <row r="39" spans="1:20" s="180" customFormat="1" ht="20.25" customHeight="1">
      <c r="A39" s="181">
        <v>6</v>
      </c>
      <c r="B39" s="48">
        <v>15</v>
      </c>
      <c r="C39" s="248" t="s">
        <v>81</v>
      </c>
      <c r="D39" s="135" t="s">
        <v>181</v>
      </c>
      <c r="E39" s="201">
        <v>181</v>
      </c>
      <c r="F39" s="139">
        <v>146</v>
      </c>
      <c r="G39" s="139">
        <v>187</v>
      </c>
      <c r="H39" s="139">
        <v>170</v>
      </c>
      <c r="I39" s="140">
        <f t="shared" si="5"/>
        <v>684</v>
      </c>
      <c r="J39" s="141">
        <f t="shared" si="6"/>
        <v>744</v>
      </c>
      <c r="K39" s="159">
        <f t="shared" si="7"/>
        <v>14</v>
      </c>
      <c r="L39" s="143">
        <f t="shared" si="8"/>
        <v>146</v>
      </c>
      <c r="M39" s="144">
        <f t="shared" si="9"/>
        <v>187</v>
      </c>
      <c r="N39" s="145"/>
      <c r="O39" s="146"/>
      <c r="P39" s="201">
        <v>181</v>
      </c>
      <c r="Q39" s="148"/>
      <c r="R39" s="66">
        <f t="shared" si="10"/>
        <v>196</v>
      </c>
      <c r="S39" s="149" t="s">
        <v>174</v>
      </c>
      <c r="T39" s="160">
        <f t="shared" si="11"/>
        <v>171</v>
      </c>
    </row>
    <row r="40" spans="1:20" s="133" customFormat="1" ht="20.25" customHeight="1">
      <c r="A40" s="181">
        <v>7</v>
      </c>
      <c r="B40" s="48">
        <v>22</v>
      </c>
      <c r="C40" s="248" t="s">
        <v>15</v>
      </c>
      <c r="D40" s="135" t="s">
        <v>189</v>
      </c>
      <c r="E40" s="136">
        <v>180</v>
      </c>
      <c r="F40" s="139">
        <v>146</v>
      </c>
      <c r="G40" s="139">
        <v>155</v>
      </c>
      <c r="H40" s="163">
        <v>170</v>
      </c>
      <c r="I40" s="140">
        <f t="shared" si="5"/>
        <v>651</v>
      </c>
      <c r="J40" s="141">
        <f t="shared" si="6"/>
        <v>739</v>
      </c>
      <c r="K40" s="159">
        <f t="shared" si="7"/>
        <v>9</v>
      </c>
      <c r="L40" s="143">
        <f t="shared" si="8"/>
        <v>146</v>
      </c>
      <c r="M40" s="144">
        <f t="shared" si="9"/>
        <v>180</v>
      </c>
      <c r="N40" s="145"/>
      <c r="O40" s="163">
        <v>170</v>
      </c>
      <c r="P40" s="147"/>
      <c r="Q40" s="148"/>
      <c r="R40" s="66">
        <f t="shared" si="10"/>
        <v>22</v>
      </c>
      <c r="S40" s="149" t="s">
        <v>183</v>
      </c>
      <c r="T40" s="160">
        <f t="shared" si="11"/>
        <v>162.75</v>
      </c>
    </row>
    <row r="41" spans="1:20" s="133" customFormat="1" ht="20.25" customHeight="1">
      <c r="A41" s="181">
        <v>8</v>
      </c>
      <c r="B41" s="48">
        <v>12</v>
      </c>
      <c r="C41" s="248" t="s">
        <v>28</v>
      </c>
      <c r="D41" s="135" t="s">
        <v>185</v>
      </c>
      <c r="E41" s="136">
        <v>178</v>
      </c>
      <c r="F41" s="163">
        <v>179</v>
      </c>
      <c r="G41" s="139">
        <v>184</v>
      </c>
      <c r="H41" s="139">
        <v>147</v>
      </c>
      <c r="I41" s="140">
        <f t="shared" si="5"/>
        <v>688</v>
      </c>
      <c r="J41" s="141">
        <f t="shared" si="6"/>
        <v>736</v>
      </c>
      <c r="K41" s="159">
        <f t="shared" si="7"/>
        <v>6</v>
      </c>
      <c r="L41" s="143">
        <f t="shared" si="8"/>
        <v>147</v>
      </c>
      <c r="M41" s="144">
        <f t="shared" si="9"/>
        <v>184</v>
      </c>
      <c r="N41" s="145"/>
      <c r="O41" s="163">
        <v>179</v>
      </c>
      <c r="P41" s="147"/>
      <c r="Q41" s="148"/>
      <c r="R41" s="66">
        <f t="shared" si="10"/>
        <v>12</v>
      </c>
      <c r="S41" s="149" t="s">
        <v>189</v>
      </c>
      <c r="T41" s="160">
        <f t="shared" si="11"/>
        <v>172</v>
      </c>
    </row>
    <row r="42" spans="1:20" s="133" customFormat="1" ht="20.25" customHeight="1">
      <c r="A42" s="182">
        <v>9</v>
      </c>
      <c r="B42" s="48">
        <v>13</v>
      </c>
      <c r="C42" s="248" t="s">
        <v>51</v>
      </c>
      <c r="D42" s="135" t="s">
        <v>177</v>
      </c>
      <c r="E42" s="136">
        <v>206</v>
      </c>
      <c r="F42" s="139">
        <v>156</v>
      </c>
      <c r="G42" s="139">
        <v>161</v>
      </c>
      <c r="H42" s="139">
        <v>161</v>
      </c>
      <c r="I42" s="140">
        <f t="shared" si="5"/>
        <v>684</v>
      </c>
      <c r="J42" s="141">
        <f t="shared" si="6"/>
        <v>736</v>
      </c>
      <c r="K42" s="159">
        <f t="shared" si="7"/>
        <v>6</v>
      </c>
      <c r="L42" s="143">
        <f t="shared" si="8"/>
        <v>156</v>
      </c>
      <c r="M42" s="144">
        <f t="shared" si="9"/>
        <v>206</v>
      </c>
      <c r="N42" s="145"/>
      <c r="O42" s="146"/>
      <c r="P42" s="147"/>
      <c r="Q42" s="148"/>
      <c r="R42" s="66">
        <f t="shared" si="10"/>
        <v>13</v>
      </c>
      <c r="S42" s="149"/>
      <c r="T42" s="160">
        <f t="shared" si="11"/>
        <v>171</v>
      </c>
    </row>
    <row r="43" spans="1:20" s="133" customFormat="1" ht="20.25" customHeight="1" thickBot="1">
      <c r="A43" s="659">
        <v>10</v>
      </c>
      <c r="B43" s="165">
        <v>17</v>
      </c>
      <c r="C43" s="639" t="s">
        <v>227</v>
      </c>
      <c r="D43" s="166" t="s">
        <v>211</v>
      </c>
      <c r="E43" s="640">
        <v>162</v>
      </c>
      <c r="F43" s="168">
        <v>189</v>
      </c>
      <c r="G43" s="169">
        <v>141</v>
      </c>
      <c r="H43" s="168">
        <v>170</v>
      </c>
      <c r="I43" s="171">
        <f t="shared" si="5"/>
        <v>662</v>
      </c>
      <c r="J43" s="172">
        <f t="shared" si="6"/>
        <v>730</v>
      </c>
      <c r="K43" s="173">
        <f t="shared" si="7"/>
        <v>0</v>
      </c>
      <c r="L43" s="174">
        <f t="shared" si="8"/>
        <v>141</v>
      </c>
      <c r="M43" s="175">
        <f t="shared" si="9"/>
        <v>189</v>
      </c>
      <c r="N43" s="176"/>
      <c r="O43" s="169">
        <v>141</v>
      </c>
      <c r="P43" s="177"/>
      <c r="Q43" s="178"/>
      <c r="R43" s="642">
        <f t="shared" si="10"/>
        <v>17</v>
      </c>
      <c r="S43" s="643" t="s">
        <v>180</v>
      </c>
      <c r="T43" s="644">
        <f t="shared" si="11"/>
        <v>165.5</v>
      </c>
    </row>
    <row r="44" spans="1:20" s="133" customFormat="1" ht="20.25" customHeight="1">
      <c r="A44" s="106">
        <v>11</v>
      </c>
      <c r="B44" s="48"/>
      <c r="C44" s="265" t="s">
        <v>267</v>
      </c>
      <c r="D44" s="135" t="s">
        <v>190</v>
      </c>
      <c r="E44" s="203">
        <v>180</v>
      </c>
      <c r="F44" s="204">
        <v>185</v>
      </c>
      <c r="G44" s="204">
        <v>179</v>
      </c>
      <c r="H44" s="163">
        <v>180</v>
      </c>
      <c r="I44" s="140">
        <f t="shared" si="5"/>
        <v>724</v>
      </c>
      <c r="J44" s="141">
        <f t="shared" si="6"/>
        <v>724</v>
      </c>
      <c r="K44" s="142">
        <f t="shared" si="7"/>
        <v>-6</v>
      </c>
      <c r="L44" s="143">
        <f t="shared" si="8"/>
        <v>179</v>
      </c>
      <c r="M44" s="144">
        <f t="shared" si="9"/>
        <v>185</v>
      </c>
      <c r="N44" s="145"/>
      <c r="O44" s="163">
        <v>180</v>
      </c>
      <c r="P44" s="764"/>
      <c r="Q44" s="765"/>
      <c r="R44" s="66">
        <f t="shared" si="10"/>
        <v>0</v>
      </c>
      <c r="S44" s="149" t="s">
        <v>190</v>
      </c>
      <c r="T44" s="150">
        <f t="shared" si="11"/>
        <v>181</v>
      </c>
    </row>
    <row r="45" spans="1:20" s="133" customFormat="1" ht="20.25" customHeight="1">
      <c r="A45" s="109">
        <v>12</v>
      </c>
      <c r="B45" s="48">
        <v>5</v>
      </c>
      <c r="C45" s="278" t="s">
        <v>127</v>
      </c>
      <c r="D45" s="135" t="s">
        <v>202</v>
      </c>
      <c r="E45" s="136">
        <v>194</v>
      </c>
      <c r="F45" s="139">
        <v>177</v>
      </c>
      <c r="G45" s="139">
        <v>161</v>
      </c>
      <c r="H45" s="163">
        <v>167</v>
      </c>
      <c r="I45" s="140">
        <f t="shared" si="5"/>
        <v>699</v>
      </c>
      <c r="J45" s="141">
        <f t="shared" si="6"/>
        <v>719</v>
      </c>
      <c r="K45" s="159">
        <f t="shared" si="7"/>
        <v>-11</v>
      </c>
      <c r="L45" s="143">
        <f t="shared" si="8"/>
        <v>161</v>
      </c>
      <c r="M45" s="144">
        <f t="shared" si="9"/>
        <v>194</v>
      </c>
      <c r="N45" s="145"/>
      <c r="O45" s="163">
        <v>167</v>
      </c>
      <c r="P45" s="147"/>
      <c r="Q45" s="148"/>
      <c r="R45" s="66">
        <f t="shared" si="10"/>
        <v>5</v>
      </c>
      <c r="S45" s="149" t="s">
        <v>182</v>
      </c>
      <c r="T45" s="160">
        <f t="shared" si="11"/>
        <v>174.75</v>
      </c>
    </row>
    <row r="46" spans="1:20" s="133" customFormat="1" ht="20.25" customHeight="1">
      <c r="A46" s="109">
        <v>13</v>
      </c>
      <c r="B46" s="48">
        <v>4</v>
      </c>
      <c r="C46" s="278" t="s">
        <v>26</v>
      </c>
      <c r="D46" s="135" t="s">
        <v>195</v>
      </c>
      <c r="E46" s="201">
        <v>163</v>
      </c>
      <c r="F46" s="139">
        <v>173</v>
      </c>
      <c r="G46" s="139">
        <v>194</v>
      </c>
      <c r="H46" s="139">
        <v>166</v>
      </c>
      <c r="I46" s="140">
        <f t="shared" si="5"/>
        <v>696</v>
      </c>
      <c r="J46" s="141">
        <f t="shared" si="6"/>
        <v>712</v>
      </c>
      <c r="K46" s="159">
        <f t="shared" si="7"/>
        <v>-18</v>
      </c>
      <c r="L46" s="143">
        <f t="shared" si="8"/>
        <v>163</v>
      </c>
      <c r="M46" s="144">
        <f t="shared" si="9"/>
        <v>194</v>
      </c>
      <c r="N46" s="145"/>
      <c r="O46" s="146"/>
      <c r="P46" s="201">
        <v>163</v>
      </c>
      <c r="Q46" s="148"/>
      <c r="R46" s="66">
        <f t="shared" si="10"/>
        <v>167</v>
      </c>
      <c r="S46" s="149" t="s">
        <v>187</v>
      </c>
      <c r="T46" s="160">
        <f t="shared" si="11"/>
        <v>174</v>
      </c>
    </row>
    <row r="47" spans="1:20" s="133" customFormat="1" ht="20.25" customHeight="1">
      <c r="A47" s="202">
        <v>14</v>
      </c>
      <c r="B47" s="48">
        <v>21</v>
      </c>
      <c r="C47" s="436" t="s">
        <v>45</v>
      </c>
      <c r="D47" s="135" t="s">
        <v>194</v>
      </c>
      <c r="E47" s="136">
        <v>166</v>
      </c>
      <c r="F47" s="139">
        <v>159</v>
      </c>
      <c r="G47" s="139">
        <v>151</v>
      </c>
      <c r="H47" s="139">
        <v>150</v>
      </c>
      <c r="I47" s="140">
        <f t="shared" si="5"/>
        <v>626</v>
      </c>
      <c r="J47" s="141">
        <f t="shared" si="6"/>
        <v>710</v>
      </c>
      <c r="K47" s="159">
        <f t="shared" si="7"/>
        <v>-20</v>
      </c>
      <c r="L47" s="143">
        <f t="shared" si="8"/>
        <v>150</v>
      </c>
      <c r="M47" s="144">
        <f t="shared" si="9"/>
        <v>166</v>
      </c>
      <c r="N47" s="145"/>
      <c r="O47" s="163">
        <v>132</v>
      </c>
      <c r="P47" s="147"/>
      <c r="Q47" s="148"/>
      <c r="R47" s="66">
        <f t="shared" si="10"/>
        <v>21</v>
      </c>
      <c r="S47" s="149" t="s">
        <v>188</v>
      </c>
      <c r="T47" s="160">
        <f t="shared" si="11"/>
        <v>156.5</v>
      </c>
    </row>
    <row r="48" spans="1:20" s="133" customFormat="1" ht="20.25" customHeight="1">
      <c r="A48" s="109">
        <v>15</v>
      </c>
      <c r="B48" s="48"/>
      <c r="C48" s="649" t="s">
        <v>266</v>
      </c>
      <c r="D48" s="135" t="s">
        <v>182</v>
      </c>
      <c r="E48" s="203">
        <v>181</v>
      </c>
      <c r="F48" s="204">
        <v>163</v>
      </c>
      <c r="G48" s="204">
        <v>178</v>
      </c>
      <c r="H48" s="204">
        <v>176</v>
      </c>
      <c r="I48" s="140">
        <f t="shared" si="5"/>
        <v>698</v>
      </c>
      <c r="J48" s="141">
        <f t="shared" si="6"/>
        <v>698</v>
      </c>
      <c r="K48" s="159">
        <f t="shared" si="7"/>
        <v>-32</v>
      </c>
      <c r="L48" s="143">
        <f t="shared" si="8"/>
        <v>163</v>
      </c>
      <c r="M48" s="144">
        <f t="shared" si="9"/>
        <v>181</v>
      </c>
      <c r="N48" s="145"/>
      <c r="O48" s="468"/>
      <c r="P48" s="764"/>
      <c r="Q48" s="542">
        <v>177</v>
      </c>
      <c r="R48" s="66">
        <f t="shared" si="10"/>
        <v>177</v>
      </c>
      <c r="S48" s="149" t="s">
        <v>178</v>
      </c>
      <c r="T48" s="160">
        <f t="shared" si="11"/>
        <v>174.5</v>
      </c>
    </row>
    <row r="49" spans="1:20" s="206" customFormat="1" ht="20.25" customHeight="1">
      <c r="A49" s="205">
        <v>16</v>
      </c>
      <c r="B49" s="48">
        <v>25</v>
      </c>
      <c r="C49" s="278" t="s">
        <v>209</v>
      </c>
      <c r="D49" s="135" t="s">
        <v>176</v>
      </c>
      <c r="E49" s="136">
        <v>148</v>
      </c>
      <c r="F49" s="139">
        <v>175</v>
      </c>
      <c r="G49" s="139">
        <v>110</v>
      </c>
      <c r="H49" s="139">
        <v>151</v>
      </c>
      <c r="I49" s="140">
        <f t="shared" si="5"/>
        <v>584</v>
      </c>
      <c r="J49" s="141">
        <f t="shared" si="6"/>
        <v>684</v>
      </c>
      <c r="K49" s="159">
        <f t="shared" si="7"/>
        <v>-46</v>
      </c>
      <c r="L49" s="143">
        <f t="shared" si="8"/>
        <v>110</v>
      </c>
      <c r="M49" s="144">
        <f t="shared" si="9"/>
        <v>175</v>
      </c>
      <c r="N49" s="145"/>
      <c r="O49" s="146"/>
      <c r="P49" s="147"/>
      <c r="Q49" s="542">
        <v>117</v>
      </c>
      <c r="R49" s="66">
        <f t="shared" si="10"/>
        <v>142</v>
      </c>
      <c r="S49" s="149" t="s">
        <v>204</v>
      </c>
      <c r="T49" s="160">
        <f t="shared" si="11"/>
        <v>146</v>
      </c>
    </row>
    <row r="50" spans="1:20" s="206" customFormat="1" ht="20.25" customHeight="1">
      <c r="A50" s="205">
        <v>17</v>
      </c>
      <c r="B50" s="48">
        <v>9</v>
      </c>
      <c r="C50" s="278" t="s">
        <v>42</v>
      </c>
      <c r="D50" s="135" t="s">
        <v>181</v>
      </c>
      <c r="E50" s="136">
        <v>148</v>
      </c>
      <c r="F50" s="139">
        <v>173</v>
      </c>
      <c r="G50" s="139">
        <v>144</v>
      </c>
      <c r="H50" s="139">
        <v>177</v>
      </c>
      <c r="I50" s="140">
        <f t="shared" si="5"/>
        <v>642</v>
      </c>
      <c r="J50" s="141">
        <f t="shared" si="6"/>
        <v>678</v>
      </c>
      <c r="K50" s="159">
        <f t="shared" si="7"/>
        <v>-52</v>
      </c>
      <c r="L50" s="143">
        <f t="shared" si="8"/>
        <v>144</v>
      </c>
      <c r="M50" s="144">
        <f t="shared" si="9"/>
        <v>177</v>
      </c>
      <c r="N50" s="145"/>
      <c r="O50" s="146"/>
      <c r="P50" s="147"/>
      <c r="Q50" s="542">
        <v>136</v>
      </c>
      <c r="R50" s="66">
        <f t="shared" si="10"/>
        <v>145</v>
      </c>
      <c r="S50" s="149" t="s">
        <v>181</v>
      </c>
      <c r="T50" s="160">
        <f t="shared" si="11"/>
        <v>160.5</v>
      </c>
    </row>
    <row r="51" spans="1:20" s="206" customFormat="1" ht="20.25" customHeight="1">
      <c r="A51" s="205">
        <v>18</v>
      </c>
      <c r="B51" s="48">
        <v>15</v>
      </c>
      <c r="C51" s="649" t="s">
        <v>54</v>
      </c>
      <c r="D51" s="135" t="s">
        <v>180</v>
      </c>
      <c r="E51" s="136">
        <v>142</v>
      </c>
      <c r="F51" s="139">
        <v>170</v>
      </c>
      <c r="G51" s="139">
        <v>155</v>
      </c>
      <c r="H51" s="139">
        <v>150</v>
      </c>
      <c r="I51" s="140">
        <f t="shared" si="5"/>
        <v>617</v>
      </c>
      <c r="J51" s="141">
        <f t="shared" si="6"/>
        <v>677</v>
      </c>
      <c r="K51" s="159">
        <f t="shared" si="7"/>
        <v>-53</v>
      </c>
      <c r="L51" s="143">
        <f t="shared" si="8"/>
        <v>142</v>
      </c>
      <c r="M51" s="144">
        <f t="shared" si="9"/>
        <v>170</v>
      </c>
      <c r="N51" s="145"/>
      <c r="O51" s="146"/>
      <c r="P51" s="147"/>
      <c r="Q51" s="542">
        <v>163</v>
      </c>
      <c r="R51" s="66">
        <f t="shared" si="10"/>
        <v>178</v>
      </c>
      <c r="S51" s="149" t="s">
        <v>185</v>
      </c>
      <c r="T51" s="160">
        <f t="shared" si="11"/>
        <v>154.25</v>
      </c>
    </row>
    <row r="52" spans="1:20" s="206" customFormat="1" ht="20.25" customHeight="1">
      <c r="A52" s="205">
        <v>19</v>
      </c>
      <c r="B52" s="48">
        <v>26</v>
      </c>
      <c r="C52" s="649" t="s">
        <v>219</v>
      </c>
      <c r="D52" s="135" t="s">
        <v>204</v>
      </c>
      <c r="E52" s="136">
        <v>127</v>
      </c>
      <c r="F52" s="139">
        <v>135</v>
      </c>
      <c r="G52" s="139">
        <v>150</v>
      </c>
      <c r="H52" s="139">
        <v>156</v>
      </c>
      <c r="I52" s="140">
        <f t="shared" si="5"/>
        <v>568</v>
      </c>
      <c r="J52" s="141">
        <f t="shared" si="6"/>
        <v>672</v>
      </c>
      <c r="K52" s="159">
        <f t="shared" si="7"/>
        <v>-58</v>
      </c>
      <c r="L52" s="143">
        <f t="shared" si="8"/>
        <v>127</v>
      </c>
      <c r="M52" s="144">
        <f t="shared" si="9"/>
        <v>156</v>
      </c>
      <c r="N52" s="145"/>
      <c r="O52" s="146"/>
      <c r="P52" s="147"/>
      <c r="Q52" s="542">
        <v>142</v>
      </c>
      <c r="R52" s="66">
        <f t="shared" si="10"/>
        <v>168</v>
      </c>
      <c r="S52" s="149" t="s">
        <v>175</v>
      </c>
      <c r="T52" s="160">
        <f t="shared" si="11"/>
        <v>142</v>
      </c>
    </row>
    <row r="53" spans="1:20" s="206" customFormat="1" ht="20.25" customHeight="1">
      <c r="A53" s="205">
        <v>20</v>
      </c>
      <c r="B53" s="48">
        <v>4</v>
      </c>
      <c r="C53" s="278" t="s">
        <v>130</v>
      </c>
      <c r="D53" s="135" t="s">
        <v>188</v>
      </c>
      <c r="E53" s="136">
        <v>137</v>
      </c>
      <c r="F53" s="139">
        <v>182</v>
      </c>
      <c r="G53" s="139">
        <v>188</v>
      </c>
      <c r="H53" s="139">
        <v>145</v>
      </c>
      <c r="I53" s="140">
        <f t="shared" si="5"/>
        <v>652</v>
      </c>
      <c r="J53" s="141">
        <f t="shared" si="6"/>
        <v>668</v>
      </c>
      <c r="K53" s="159">
        <f t="shared" si="7"/>
        <v>-62</v>
      </c>
      <c r="L53" s="143">
        <f t="shared" si="8"/>
        <v>137</v>
      </c>
      <c r="M53" s="144">
        <f t="shared" si="9"/>
        <v>188</v>
      </c>
      <c r="N53" s="145"/>
      <c r="O53" s="146"/>
      <c r="P53" s="147"/>
      <c r="Q53" s="542">
        <v>152</v>
      </c>
      <c r="R53" s="66">
        <f t="shared" si="10"/>
        <v>156</v>
      </c>
      <c r="S53" s="149" t="s">
        <v>193</v>
      </c>
      <c r="T53" s="160">
        <f t="shared" si="11"/>
        <v>163</v>
      </c>
    </row>
    <row r="54" spans="1:20" s="206" customFormat="1" ht="20.25" customHeight="1">
      <c r="A54" s="205">
        <v>21</v>
      </c>
      <c r="B54" s="48">
        <v>19</v>
      </c>
      <c r="C54" s="649" t="s">
        <v>86</v>
      </c>
      <c r="D54" s="135" t="s">
        <v>207</v>
      </c>
      <c r="E54" s="136">
        <v>135</v>
      </c>
      <c r="F54" s="139">
        <v>160</v>
      </c>
      <c r="G54" s="139">
        <v>123</v>
      </c>
      <c r="H54" s="139">
        <v>169</v>
      </c>
      <c r="I54" s="140">
        <f t="shared" si="5"/>
        <v>587</v>
      </c>
      <c r="J54" s="141">
        <f t="shared" si="6"/>
        <v>663</v>
      </c>
      <c r="K54" s="159">
        <f t="shared" si="7"/>
        <v>-67</v>
      </c>
      <c r="L54" s="143">
        <f t="shared" si="8"/>
        <v>123</v>
      </c>
      <c r="M54" s="144">
        <f t="shared" si="9"/>
        <v>169</v>
      </c>
      <c r="N54" s="145"/>
      <c r="O54" s="146"/>
      <c r="P54" s="147"/>
      <c r="Q54" s="542">
        <v>180</v>
      </c>
      <c r="R54" s="66">
        <f t="shared" si="10"/>
        <v>199</v>
      </c>
      <c r="S54" s="149" t="s">
        <v>176</v>
      </c>
      <c r="T54" s="160">
        <f t="shared" si="11"/>
        <v>146.75</v>
      </c>
    </row>
    <row r="55" spans="1:20" s="206" customFormat="1" ht="20.25" customHeight="1">
      <c r="A55" s="205">
        <v>22</v>
      </c>
      <c r="B55" s="48">
        <v>30</v>
      </c>
      <c r="C55" s="278" t="s">
        <v>191</v>
      </c>
      <c r="D55" s="135" t="s">
        <v>193</v>
      </c>
      <c r="E55" s="136">
        <v>123</v>
      </c>
      <c r="F55" s="139">
        <v>147</v>
      </c>
      <c r="G55" s="139">
        <v>138</v>
      </c>
      <c r="H55" s="139">
        <v>134</v>
      </c>
      <c r="I55" s="140">
        <f t="shared" si="5"/>
        <v>542</v>
      </c>
      <c r="J55" s="141">
        <f t="shared" si="6"/>
        <v>662</v>
      </c>
      <c r="K55" s="159">
        <f t="shared" si="7"/>
        <v>-68</v>
      </c>
      <c r="L55" s="143">
        <f t="shared" si="8"/>
        <v>123</v>
      </c>
      <c r="M55" s="144">
        <f t="shared" si="9"/>
        <v>147</v>
      </c>
      <c r="N55" s="145"/>
      <c r="O55" s="146"/>
      <c r="P55" s="147"/>
      <c r="Q55" s="148"/>
      <c r="R55" s="66">
        <f t="shared" si="10"/>
        <v>30</v>
      </c>
      <c r="S55" s="149"/>
      <c r="T55" s="160">
        <f t="shared" si="11"/>
        <v>135.5</v>
      </c>
    </row>
    <row r="56" spans="1:20" s="206" customFormat="1" ht="20.25" customHeight="1">
      <c r="A56" s="205">
        <v>23</v>
      </c>
      <c r="B56" s="48">
        <v>18</v>
      </c>
      <c r="C56" s="278" t="s">
        <v>264</v>
      </c>
      <c r="D56" s="135" t="s">
        <v>178</v>
      </c>
      <c r="E56" s="136">
        <v>125</v>
      </c>
      <c r="F56" s="139">
        <v>133</v>
      </c>
      <c r="G56" s="139">
        <v>121</v>
      </c>
      <c r="H56" s="139">
        <v>200</v>
      </c>
      <c r="I56" s="140">
        <f t="shared" si="5"/>
        <v>579</v>
      </c>
      <c r="J56" s="141">
        <f t="shared" si="6"/>
        <v>651</v>
      </c>
      <c r="K56" s="159">
        <f t="shared" si="7"/>
        <v>-79</v>
      </c>
      <c r="L56" s="143">
        <f t="shared" si="8"/>
        <v>121</v>
      </c>
      <c r="M56" s="144">
        <f t="shared" si="9"/>
        <v>200</v>
      </c>
      <c r="N56" s="145"/>
      <c r="O56" s="146"/>
      <c r="P56" s="147"/>
      <c r="Q56" s="542">
        <v>131</v>
      </c>
      <c r="R56" s="66">
        <f t="shared" si="10"/>
        <v>149</v>
      </c>
      <c r="S56" s="149" t="s">
        <v>184</v>
      </c>
      <c r="T56" s="160">
        <f t="shared" si="11"/>
        <v>144.75</v>
      </c>
    </row>
    <row r="57" spans="1:20" s="206" customFormat="1" ht="20.25" customHeight="1">
      <c r="A57" s="205">
        <v>24</v>
      </c>
      <c r="B57" s="48"/>
      <c r="C57" s="663" t="s">
        <v>88</v>
      </c>
      <c r="D57" s="135" t="s">
        <v>199</v>
      </c>
      <c r="E57" s="136">
        <v>125</v>
      </c>
      <c r="F57" s="139">
        <v>169</v>
      </c>
      <c r="G57" s="139">
        <v>170</v>
      </c>
      <c r="H57" s="139">
        <v>79</v>
      </c>
      <c r="I57" s="140">
        <f t="shared" si="5"/>
        <v>543</v>
      </c>
      <c r="J57" s="141">
        <f t="shared" si="6"/>
        <v>543</v>
      </c>
      <c r="K57" s="159">
        <f t="shared" si="7"/>
        <v>-187</v>
      </c>
      <c r="L57" s="143">
        <f t="shared" si="8"/>
        <v>79</v>
      </c>
      <c r="M57" s="144">
        <f t="shared" si="9"/>
        <v>170</v>
      </c>
      <c r="N57" s="145"/>
      <c r="O57" s="146"/>
      <c r="P57" s="147"/>
      <c r="Q57" s="148"/>
      <c r="R57" s="66">
        <f t="shared" si="10"/>
        <v>0</v>
      </c>
      <c r="S57" s="149"/>
      <c r="T57" s="160">
        <f t="shared" si="11"/>
        <v>135.75</v>
      </c>
    </row>
    <row r="59" spans="3:10" ht="15">
      <c r="C59" s="665" t="s">
        <v>246</v>
      </c>
      <c r="D59" s="120" t="s">
        <v>6</v>
      </c>
      <c r="E59" s="120" t="s">
        <v>7</v>
      </c>
      <c r="F59" s="120" t="s">
        <v>91</v>
      </c>
      <c r="G59" s="120" t="s">
        <v>92</v>
      </c>
      <c r="H59" s="669" t="s">
        <v>93</v>
      </c>
      <c r="I59" s="670" t="s">
        <v>222</v>
      </c>
      <c r="J59" s="670" t="s">
        <v>223</v>
      </c>
    </row>
    <row r="60" spans="3:8" ht="3" customHeight="1" thickBot="1">
      <c r="C60" s="671"/>
      <c r="D60" s="213"/>
      <c r="E60" s="213"/>
      <c r="F60" s="213"/>
      <c r="G60" s="213"/>
      <c r="H60" s="214"/>
    </row>
    <row r="61" spans="3:22" ht="21" customHeight="1">
      <c r="C61" s="1243" t="s">
        <v>266</v>
      </c>
      <c r="D61" s="477">
        <v>162</v>
      </c>
      <c r="E61" s="477">
        <v>133</v>
      </c>
      <c r="F61" s="477">
        <v>156</v>
      </c>
      <c r="G61" s="477">
        <v>152</v>
      </c>
      <c r="H61" s="477">
        <v>154</v>
      </c>
      <c r="I61" s="477">
        <v>152</v>
      </c>
      <c r="J61" s="477"/>
      <c r="K61" s="1237" t="s">
        <v>90</v>
      </c>
      <c r="L61" s="1238"/>
      <c r="N61" s="2"/>
      <c r="O61" s="2"/>
      <c r="P61" s="3"/>
      <c r="R61" s="4"/>
      <c r="S61" s="4"/>
      <c r="T61" s="5"/>
      <c r="V61" s="6"/>
    </row>
    <row r="62" spans="3:22" ht="12" customHeight="1">
      <c r="C62" s="1244"/>
      <c r="D62" s="233">
        <f aca="true" t="shared" si="12" ref="D62:J62">IF(D61&lt;140,30,IF(D61&gt;=200,0,IF(D61&gt;=140,(200-D61)*0.5)))</f>
        <v>19</v>
      </c>
      <c r="E62" s="233">
        <f t="shared" si="12"/>
        <v>30</v>
      </c>
      <c r="F62" s="233">
        <f t="shared" si="12"/>
        <v>22</v>
      </c>
      <c r="G62" s="233">
        <f t="shared" si="12"/>
        <v>24</v>
      </c>
      <c r="H62" s="233">
        <f t="shared" si="12"/>
        <v>23</v>
      </c>
      <c r="I62" s="233">
        <f t="shared" si="12"/>
        <v>24</v>
      </c>
      <c r="J62" s="233">
        <f t="shared" si="12"/>
        <v>30</v>
      </c>
      <c r="K62" s="1239" t="s">
        <v>95</v>
      </c>
      <c r="L62" s="1240"/>
      <c r="N62" s="2"/>
      <c r="O62" s="2"/>
      <c r="P62" s="3"/>
      <c r="R62" s="4"/>
      <c r="S62" s="4"/>
      <c r="T62" s="5"/>
      <c r="V62" s="6"/>
    </row>
    <row r="63" spans="3:22" ht="28.5" customHeight="1" thickBot="1">
      <c r="C63" s="1245"/>
      <c r="D63" s="479">
        <f aca="true" t="shared" si="13" ref="D63:J63">D62+D61</f>
        <v>181</v>
      </c>
      <c r="E63" s="479">
        <f t="shared" si="13"/>
        <v>163</v>
      </c>
      <c r="F63" s="479">
        <f t="shared" si="13"/>
        <v>178</v>
      </c>
      <c r="G63" s="479">
        <f t="shared" si="13"/>
        <v>176</v>
      </c>
      <c r="H63" s="479">
        <f t="shared" si="13"/>
        <v>177</v>
      </c>
      <c r="I63" s="479">
        <f t="shared" si="13"/>
        <v>176</v>
      </c>
      <c r="J63" s="479">
        <f t="shared" si="13"/>
        <v>30</v>
      </c>
      <c r="K63" s="1241" t="s">
        <v>224</v>
      </c>
      <c r="L63" s="1242"/>
      <c r="N63" s="2"/>
      <c r="O63" s="2"/>
      <c r="P63" s="3"/>
      <c r="R63" s="4"/>
      <c r="S63" s="4"/>
      <c r="T63" s="5"/>
      <c r="V63" s="6"/>
    </row>
    <row r="64" spans="9:22" ht="3.75" customHeight="1" thickBot="1">
      <c r="I64" s="3"/>
      <c r="K64" s="672"/>
      <c r="L64" s="3"/>
      <c r="N64" s="2"/>
      <c r="O64" s="2"/>
      <c r="P64" s="3"/>
      <c r="R64" s="4"/>
      <c r="S64" s="4"/>
      <c r="T64" s="5"/>
      <c r="V64" s="6"/>
    </row>
    <row r="65" spans="3:22" ht="18" customHeight="1">
      <c r="C65" s="1243" t="s">
        <v>267</v>
      </c>
      <c r="D65" s="477">
        <v>160</v>
      </c>
      <c r="E65" s="477">
        <v>169</v>
      </c>
      <c r="F65" s="477">
        <v>158</v>
      </c>
      <c r="G65" s="477">
        <v>134</v>
      </c>
      <c r="H65" s="477">
        <v>159</v>
      </c>
      <c r="I65" s="477"/>
      <c r="J65" s="477"/>
      <c r="K65" s="1237" t="s">
        <v>90</v>
      </c>
      <c r="L65" s="1238"/>
      <c r="N65" s="2"/>
      <c r="O65" s="2"/>
      <c r="P65" s="3"/>
      <c r="R65" s="4"/>
      <c r="S65" s="4"/>
      <c r="T65" s="5"/>
      <c r="V65" s="6"/>
    </row>
    <row r="66" spans="3:22" ht="15">
      <c r="C66" s="1244"/>
      <c r="D66" s="233">
        <f aca="true" t="shared" si="14" ref="D66:J66">IF(D65&lt;140,30,IF(D65&gt;=200,0,IF(D65&gt;=140,(200-D65)*0.5)))</f>
        <v>20</v>
      </c>
      <c r="E66" s="233">
        <f t="shared" si="14"/>
        <v>15.5</v>
      </c>
      <c r="F66" s="233">
        <f t="shared" si="14"/>
        <v>21</v>
      </c>
      <c r="G66" s="233">
        <f t="shared" si="14"/>
        <v>30</v>
      </c>
      <c r="H66" s="233">
        <f t="shared" si="14"/>
        <v>20.5</v>
      </c>
      <c r="I66" s="233">
        <f t="shared" si="14"/>
        <v>30</v>
      </c>
      <c r="J66" s="233">
        <f t="shared" si="14"/>
        <v>30</v>
      </c>
      <c r="K66" s="1239" t="s">
        <v>95</v>
      </c>
      <c r="L66" s="1240"/>
      <c r="N66" s="2"/>
      <c r="O66" s="2"/>
      <c r="P66" s="3"/>
      <c r="R66" s="4"/>
      <c r="S66" s="4"/>
      <c r="T66" s="5"/>
      <c r="V66" s="6"/>
    </row>
    <row r="67" spans="3:22" ht="21" customHeight="1">
      <c r="C67" s="1246"/>
      <c r="D67" s="690">
        <f aca="true" t="shared" si="15" ref="D67:J67">D66+D65</f>
        <v>180</v>
      </c>
      <c r="E67" s="690">
        <f t="shared" si="15"/>
        <v>184.5</v>
      </c>
      <c r="F67" s="690">
        <f t="shared" si="15"/>
        <v>179</v>
      </c>
      <c r="G67" s="690">
        <f t="shared" si="15"/>
        <v>164</v>
      </c>
      <c r="H67" s="690">
        <f t="shared" si="15"/>
        <v>179.5</v>
      </c>
      <c r="I67" s="690">
        <f t="shared" si="15"/>
        <v>30</v>
      </c>
      <c r="J67" s="690">
        <f t="shared" si="15"/>
        <v>30</v>
      </c>
      <c r="K67" s="1247" t="s">
        <v>224</v>
      </c>
      <c r="L67" s="1248"/>
      <c r="N67" s="2"/>
      <c r="O67" s="2"/>
      <c r="P67" s="3"/>
      <c r="R67" s="4"/>
      <c r="S67" s="4"/>
      <c r="T67" s="5"/>
      <c r="V67" s="6"/>
    </row>
    <row r="68" spans="3:22" ht="3" customHeight="1" thickBot="1">
      <c r="C68" s="691"/>
      <c r="D68" s="692"/>
      <c r="E68" s="693"/>
      <c r="F68" s="693"/>
      <c r="G68" s="694"/>
      <c r="H68" s="694"/>
      <c r="I68" s="694"/>
      <c r="J68" s="694"/>
      <c r="K68" s="695"/>
      <c r="L68" s="696"/>
      <c r="N68" s="2"/>
      <c r="O68" s="2"/>
      <c r="P68" s="3"/>
      <c r="R68" s="4"/>
      <c r="S68" s="4"/>
      <c r="T68" s="5"/>
      <c r="V68" s="6"/>
    </row>
  </sheetData>
  <sheetProtection password="CF7A" sheet="1" objects="1" scenarios="1" selectLockedCells="1" selectUnlockedCells="1"/>
  <mergeCells count="9">
    <mergeCell ref="C65:C67"/>
    <mergeCell ref="K65:L65"/>
    <mergeCell ref="K66:L66"/>
    <mergeCell ref="K67:L67"/>
    <mergeCell ref="A1:K1"/>
    <mergeCell ref="K61:L61"/>
    <mergeCell ref="K62:L62"/>
    <mergeCell ref="K63:L63"/>
    <mergeCell ref="C61:C63"/>
  </mergeCells>
  <printOptions horizontalCentered="1" verticalCentered="1"/>
  <pageMargins left="0.4" right="0.13" top="0.18" bottom="0.51" header="0.12" footer="0.45"/>
  <pageSetup fitToHeight="2" horizontalDpi="300" verticalDpi="300" orientation="landscape" paperSize="9" scale="63" r:id="rId2"/>
  <rowBreaks count="1" manualBreakCount="1">
    <brk id="3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9"/>
  <dimension ref="A1:V60"/>
  <sheetViews>
    <sheetView zoomScale="75" zoomScaleNormal="75" zoomScaleSheetLayoutView="75" workbookViewId="0" topLeftCell="A1">
      <selection activeCell="U31" sqref="U31"/>
    </sheetView>
  </sheetViews>
  <sheetFormatPr defaultColWidth="9.140625" defaultRowHeight="12.75"/>
  <cols>
    <col min="1" max="1" width="5.7109375" style="1" customWidth="1"/>
    <col min="2" max="2" width="5.28125" style="74" customWidth="1"/>
    <col min="3" max="3" width="39.57421875" style="75" bestFit="1" customWidth="1"/>
    <col min="4" max="4" width="6.00390625" style="10" bestFit="1" customWidth="1"/>
    <col min="5" max="6" width="6.140625" style="1" customWidth="1"/>
    <col min="7" max="7" width="6.421875" style="3" customWidth="1"/>
    <col min="8" max="8" width="7.8515625" style="3" customWidth="1"/>
    <col min="9" max="9" width="6.140625" style="12" bestFit="1" customWidth="1"/>
    <col min="10" max="10" width="11.8515625" style="3" customWidth="1"/>
    <col min="11" max="11" width="7.00390625" style="2" customWidth="1"/>
    <col min="12" max="12" width="7.421875" style="2" customWidth="1"/>
    <col min="13" max="13" width="5.8515625" style="2" customWidth="1"/>
    <col min="14" max="14" width="1.7109375" style="3" customWidth="1"/>
    <col min="15" max="17" width="5.421875" style="4" customWidth="1"/>
    <col min="18" max="18" width="6.00390625" style="5" customWidth="1"/>
    <col min="19" max="19" width="5.421875" style="0" customWidth="1"/>
    <col min="20" max="20" width="6.7109375" style="6" bestFit="1" customWidth="1"/>
  </cols>
  <sheetData>
    <row r="1" spans="1:11" ht="94.5" customHeight="1">
      <c r="A1" s="1236"/>
      <c r="B1" s="1235"/>
      <c r="C1" s="1235"/>
      <c r="D1" s="1235"/>
      <c r="E1" s="1235"/>
      <c r="F1" s="1235"/>
      <c r="G1" s="1235"/>
      <c r="H1" s="1235"/>
      <c r="I1" s="1235"/>
      <c r="J1" s="1235"/>
      <c r="K1" s="1235"/>
    </row>
    <row r="2" spans="1:8" ht="18">
      <c r="A2" s="7"/>
      <c r="C2" s="9" t="s">
        <v>1</v>
      </c>
      <c r="E2" s="11"/>
      <c r="F2" s="11"/>
      <c r="G2" s="11"/>
      <c r="H2" s="11"/>
    </row>
    <row r="3" spans="1:20" ht="39" thickBot="1">
      <c r="A3" s="77" t="s">
        <v>2</v>
      </c>
      <c r="B3" s="78" t="s">
        <v>169</v>
      </c>
      <c r="C3" s="79" t="s">
        <v>4</v>
      </c>
      <c r="D3" s="609" t="s">
        <v>5</v>
      </c>
      <c r="E3" s="610" t="s">
        <v>6</v>
      </c>
      <c r="F3" s="610" t="s">
        <v>7</v>
      </c>
      <c r="G3" s="611" t="s">
        <v>8</v>
      </c>
      <c r="H3" s="243" t="s">
        <v>170</v>
      </c>
      <c r="I3" s="82" t="s">
        <v>10</v>
      </c>
      <c r="J3" s="21" t="s">
        <v>11</v>
      </c>
      <c r="L3" s="12"/>
      <c r="N3" s="2"/>
      <c r="O3" s="2"/>
      <c r="Q3" s="3"/>
      <c r="R3" s="3"/>
      <c r="S3" s="4"/>
      <c r="T3"/>
    </row>
    <row r="4" spans="1:20" ht="19.5">
      <c r="A4" s="245" t="s">
        <v>12</v>
      </c>
      <c r="B4" s="48">
        <v>14</v>
      </c>
      <c r="C4" s="612" t="s">
        <v>81</v>
      </c>
      <c r="D4" s="85" t="s">
        <v>175</v>
      </c>
      <c r="E4" s="86">
        <v>204</v>
      </c>
      <c r="F4" s="66">
        <v>211</v>
      </c>
      <c r="G4" s="48">
        <f aca="true" t="shared" si="0" ref="G4:G12">SUM(E4,F4)</f>
        <v>415</v>
      </c>
      <c r="H4" s="67">
        <f aca="true" t="shared" si="1" ref="H4:H12">COUNT(E4,F4)*B4+G4</f>
        <v>443</v>
      </c>
      <c r="I4" s="68">
        <f aca="true" t="shared" si="2" ref="I4:I12">H4-$H$4</f>
        <v>0</v>
      </c>
      <c r="J4" s="87">
        <v>46</v>
      </c>
      <c r="L4" s="31"/>
      <c r="N4" s="2"/>
      <c r="O4" s="2"/>
      <c r="Q4" s="3"/>
      <c r="R4" s="3"/>
      <c r="S4" s="4">
        <v>46</v>
      </c>
      <c r="T4"/>
    </row>
    <row r="5" spans="1:20" ht="18">
      <c r="A5" s="794" t="s">
        <v>14</v>
      </c>
      <c r="B5" s="35">
        <v>15</v>
      </c>
      <c r="C5" s="248" t="s">
        <v>17</v>
      </c>
      <c r="D5" s="37" t="s">
        <v>177</v>
      </c>
      <c r="E5" s="38">
        <v>194</v>
      </c>
      <c r="F5" s="39">
        <v>202</v>
      </c>
      <c r="G5" s="35">
        <f t="shared" si="0"/>
        <v>396</v>
      </c>
      <c r="H5" s="40">
        <f t="shared" si="1"/>
        <v>426</v>
      </c>
      <c r="I5" s="41">
        <f t="shared" si="2"/>
        <v>-17</v>
      </c>
      <c r="J5" s="87">
        <v>32</v>
      </c>
      <c r="L5" s="31"/>
      <c r="N5" s="2"/>
      <c r="O5" s="2"/>
      <c r="Q5" s="3"/>
      <c r="R5" s="3"/>
      <c r="S5" s="4">
        <v>32</v>
      </c>
      <c r="T5"/>
    </row>
    <row r="6" spans="1:20" ht="18">
      <c r="A6" s="249" t="s">
        <v>16</v>
      </c>
      <c r="B6" s="35">
        <v>8</v>
      </c>
      <c r="C6" s="248" t="s">
        <v>70</v>
      </c>
      <c r="D6" s="37" t="s">
        <v>181</v>
      </c>
      <c r="E6" s="38">
        <v>209</v>
      </c>
      <c r="F6" s="39">
        <v>198</v>
      </c>
      <c r="G6" s="35">
        <f t="shared" si="0"/>
        <v>407</v>
      </c>
      <c r="H6" s="40">
        <f t="shared" si="1"/>
        <v>423</v>
      </c>
      <c r="I6" s="41">
        <f t="shared" si="2"/>
        <v>-20</v>
      </c>
      <c r="J6" s="87">
        <v>23</v>
      </c>
      <c r="K6" s="45"/>
      <c r="L6" s="45"/>
      <c r="N6" s="2"/>
      <c r="O6" s="2"/>
      <c r="Q6" s="3"/>
      <c r="R6" s="3"/>
      <c r="S6" s="4">
        <v>23</v>
      </c>
      <c r="T6"/>
    </row>
    <row r="7" spans="1:20" ht="18">
      <c r="A7" s="794" t="s">
        <v>18</v>
      </c>
      <c r="B7" s="35">
        <v>13</v>
      </c>
      <c r="C7" s="248" t="s">
        <v>341</v>
      </c>
      <c r="D7" s="37" t="s">
        <v>185</v>
      </c>
      <c r="E7" s="38">
        <v>175</v>
      </c>
      <c r="F7" s="39">
        <v>215</v>
      </c>
      <c r="G7" s="35">
        <f t="shared" si="0"/>
        <v>390</v>
      </c>
      <c r="H7" s="40">
        <f t="shared" si="1"/>
        <v>416</v>
      </c>
      <c r="I7" s="41">
        <f t="shared" si="2"/>
        <v>-27</v>
      </c>
      <c r="J7" s="252" t="s">
        <v>20</v>
      </c>
      <c r="L7" s="31"/>
      <c r="N7" s="2"/>
      <c r="O7" s="2"/>
      <c r="Q7" s="3"/>
      <c r="R7" s="3"/>
      <c r="S7" s="4">
        <v>4</v>
      </c>
      <c r="T7"/>
    </row>
    <row r="8" spans="1:20" ht="18">
      <c r="A8" s="794" t="s">
        <v>21</v>
      </c>
      <c r="B8" s="35">
        <v>3</v>
      </c>
      <c r="C8" s="248" t="s">
        <v>247</v>
      </c>
      <c r="D8" s="264" t="s">
        <v>187</v>
      </c>
      <c r="E8" s="233">
        <v>201</v>
      </c>
      <c r="F8" s="39">
        <v>194</v>
      </c>
      <c r="G8" s="35">
        <f t="shared" si="0"/>
        <v>395</v>
      </c>
      <c r="H8" s="40">
        <f t="shared" si="1"/>
        <v>401</v>
      </c>
      <c r="I8" s="41">
        <f t="shared" si="2"/>
        <v>-42</v>
      </c>
      <c r="J8" s="252" t="s">
        <v>23</v>
      </c>
      <c r="L8" s="31"/>
      <c r="N8" s="2"/>
      <c r="O8" s="2"/>
      <c r="Q8" s="3"/>
      <c r="R8" s="3"/>
      <c r="S8" s="795">
        <v>105</v>
      </c>
      <c r="T8"/>
    </row>
    <row r="9" spans="1:20" ht="18.75" thickBot="1">
      <c r="A9" s="796" t="s">
        <v>24</v>
      </c>
      <c r="B9" s="424">
        <v>12</v>
      </c>
      <c r="C9" s="650" t="s">
        <v>28</v>
      </c>
      <c r="D9" s="426" t="s">
        <v>183</v>
      </c>
      <c r="E9" s="103">
        <v>193</v>
      </c>
      <c r="F9" s="257">
        <v>180</v>
      </c>
      <c r="G9" s="254">
        <f t="shared" si="0"/>
        <v>373</v>
      </c>
      <c r="H9" s="104">
        <f t="shared" si="1"/>
        <v>397</v>
      </c>
      <c r="I9" s="259">
        <f t="shared" si="2"/>
        <v>-46</v>
      </c>
      <c r="J9" s="260">
        <v>-0.3</v>
      </c>
      <c r="L9" s="61"/>
      <c r="N9" s="2"/>
      <c r="O9" s="2"/>
      <c r="Q9" s="3"/>
      <c r="R9" s="3"/>
      <c r="S9" s="4"/>
      <c r="T9"/>
    </row>
    <row r="10" spans="1:20" ht="18">
      <c r="A10" s="62" t="s">
        <v>25</v>
      </c>
      <c r="B10" s="48">
        <v>3</v>
      </c>
      <c r="C10" s="265" t="s">
        <v>22</v>
      </c>
      <c r="D10" s="85" t="s">
        <v>174</v>
      </c>
      <c r="E10" s="38">
        <v>191</v>
      </c>
      <c r="F10" s="66">
        <v>199</v>
      </c>
      <c r="G10" s="48">
        <f t="shared" si="0"/>
        <v>390</v>
      </c>
      <c r="H10" s="67">
        <f t="shared" si="1"/>
        <v>396</v>
      </c>
      <c r="I10" s="68">
        <f t="shared" si="2"/>
        <v>-47</v>
      </c>
      <c r="J10" s="69"/>
      <c r="L10" s="70"/>
      <c r="N10" s="2"/>
      <c r="O10" s="2"/>
      <c r="Q10" s="3"/>
      <c r="R10" s="71"/>
      <c r="S10" s="4"/>
      <c r="T10"/>
    </row>
    <row r="11" spans="1:20" ht="18">
      <c r="A11" s="72" t="s">
        <v>27</v>
      </c>
      <c r="B11" s="35">
        <v>8</v>
      </c>
      <c r="C11" s="278" t="s">
        <v>72</v>
      </c>
      <c r="D11" s="37" t="s">
        <v>188</v>
      </c>
      <c r="E11" s="38">
        <v>190</v>
      </c>
      <c r="F11" s="50">
        <v>160</v>
      </c>
      <c r="G11" s="35">
        <f t="shared" si="0"/>
        <v>350</v>
      </c>
      <c r="H11" s="40">
        <f t="shared" si="1"/>
        <v>366</v>
      </c>
      <c r="I11" s="51">
        <f t="shared" si="2"/>
        <v>-77</v>
      </c>
      <c r="J11" s="69"/>
      <c r="L11" s="70"/>
      <c r="N11" s="2"/>
      <c r="O11" s="2"/>
      <c r="Q11" s="3"/>
      <c r="R11" s="71"/>
      <c r="S11" s="4"/>
      <c r="T11"/>
    </row>
    <row r="12" spans="1:20" ht="18">
      <c r="A12" s="72" t="s">
        <v>29</v>
      </c>
      <c r="B12" s="35">
        <v>17</v>
      </c>
      <c r="C12" s="278" t="s">
        <v>342</v>
      </c>
      <c r="D12" s="46" t="s">
        <v>179</v>
      </c>
      <c r="E12" s="38">
        <v>166</v>
      </c>
      <c r="F12" s="39">
        <v>157</v>
      </c>
      <c r="G12" s="35">
        <f t="shared" si="0"/>
        <v>323</v>
      </c>
      <c r="H12" s="40">
        <f t="shared" si="1"/>
        <v>357</v>
      </c>
      <c r="I12" s="41">
        <f t="shared" si="2"/>
        <v>-86</v>
      </c>
      <c r="J12" s="69"/>
      <c r="L12" s="70"/>
      <c r="N12" s="2"/>
      <c r="O12" s="2"/>
      <c r="Q12" s="3"/>
      <c r="R12" s="71"/>
      <c r="S12" s="4"/>
      <c r="T12"/>
    </row>
    <row r="13" ht="63" customHeight="1">
      <c r="L13" s="76"/>
    </row>
    <row r="14" spans="1:8" ht="18">
      <c r="A14" s="7"/>
      <c r="C14" s="9" t="s">
        <v>31</v>
      </c>
      <c r="E14" s="11"/>
      <c r="F14" s="11"/>
      <c r="G14" s="11"/>
      <c r="H14" s="11"/>
    </row>
    <row r="15" spans="1:8" ht="49.5" customHeight="1" thickBot="1">
      <c r="A15" s="77" t="s">
        <v>32</v>
      </c>
      <c r="B15" s="78" t="s">
        <v>169</v>
      </c>
      <c r="C15" s="79" t="s">
        <v>4</v>
      </c>
      <c r="D15" s="77" t="s">
        <v>5</v>
      </c>
      <c r="E15" s="80" t="s">
        <v>6</v>
      </c>
      <c r="F15" s="81" t="s">
        <v>238</v>
      </c>
      <c r="G15" s="82" t="s">
        <v>10</v>
      </c>
      <c r="H15" s="83"/>
    </row>
    <row r="16" spans="1:19" ht="18">
      <c r="A16" s="84">
        <v>1</v>
      </c>
      <c r="B16" s="48">
        <v>14</v>
      </c>
      <c r="C16" s="648" t="s">
        <v>81</v>
      </c>
      <c r="D16" s="85" t="s">
        <v>182</v>
      </c>
      <c r="E16" s="86">
        <v>204</v>
      </c>
      <c r="F16" s="67">
        <f aca="true" t="shared" si="3" ref="F16:F30">B16+E16</f>
        <v>218</v>
      </c>
      <c r="G16" s="68">
        <f aca="true" t="shared" si="4" ref="G16:G30">F16-$F$21</f>
        <v>20</v>
      </c>
      <c r="I16" s="87">
        <v>1</v>
      </c>
      <c r="P16" s="88"/>
      <c r="Q16" s="89"/>
      <c r="R16" s="90"/>
      <c r="S16" s="91"/>
    </row>
    <row r="17" spans="1:19" ht="18.75" thickBot="1">
      <c r="A17" s="84">
        <v>2</v>
      </c>
      <c r="B17" s="92">
        <v>8</v>
      </c>
      <c r="C17" s="721" t="s">
        <v>70</v>
      </c>
      <c r="D17" s="37" t="s">
        <v>199</v>
      </c>
      <c r="E17" s="38">
        <v>209</v>
      </c>
      <c r="F17" s="115">
        <f t="shared" si="3"/>
        <v>217</v>
      </c>
      <c r="G17" s="41">
        <f t="shared" si="4"/>
        <v>19</v>
      </c>
      <c r="I17" s="87">
        <v>2</v>
      </c>
      <c r="P17" s="88"/>
      <c r="Q17" s="89"/>
      <c r="R17" s="90"/>
      <c r="S17" s="91"/>
    </row>
    <row r="18" spans="1:19" ht="18">
      <c r="A18" s="94">
        <v>3</v>
      </c>
      <c r="B18" s="48">
        <v>15</v>
      </c>
      <c r="C18" s="648" t="s">
        <v>17</v>
      </c>
      <c r="D18" s="37" t="s">
        <v>188</v>
      </c>
      <c r="E18" s="38">
        <v>194</v>
      </c>
      <c r="F18" s="67">
        <f t="shared" si="3"/>
        <v>209</v>
      </c>
      <c r="G18" s="41">
        <f t="shared" si="4"/>
        <v>11</v>
      </c>
      <c r="I18" s="87">
        <v>3</v>
      </c>
      <c r="J18" s="32"/>
      <c r="P18" s="88"/>
      <c r="Q18" s="89"/>
      <c r="R18" s="90"/>
      <c r="S18" s="91"/>
    </row>
    <row r="19" spans="1:19" ht="18.75" thickBot="1">
      <c r="A19" s="84">
        <v>4</v>
      </c>
      <c r="B19" s="624">
        <v>12</v>
      </c>
      <c r="C19" s="721" t="s">
        <v>28</v>
      </c>
      <c r="D19" s="37" t="s">
        <v>177</v>
      </c>
      <c r="E19" s="38">
        <v>193</v>
      </c>
      <c r="F19" s="67">
        <f t="shared" si="3"/>
        <v>205</v>
      </c>
      <c r="G19" s="41">
        <f t="shared" si="4"/>
        <v>7</v>
      </c>
      <c r="I19" s="87">
        <v>4</v>
      </c>
      <c r="P19" s="88"/>
      <c r="Q19" s="89"/>
      <c r="R19" s="90"/>
      <c r="S19" s="91"/>
    </row>
    <row r="20" spans="1:19" ht="18">
      <c r="A20" s="84">
        <v>5</v>
      </c>
      <c r="B20" s="48">
        <v>3</v>
      </c>
      <c r="C20" s="582" t="s">
        <v>247</v>
      </c>
      <c r="D20" s="264" t="s">
        <v>174</v>
      </c>
      <c r="E20" s="233">
        <v>201</v>
      </c>
      <c r="F20" s="67">
        <f t="shared" si="3"/>
        <v>204</v>
      </c>
      <c r="G20" s="41">
        <f t="shared" si="4"/>
        <v>6</v>
      </c>
      <c r="H20" s="100" t="s">
        <v>39</v>
      </c>
      <c r="I20" s="87">
        <v>5</v>
      </c>
      <c r="P20" s="88"/>
      <c r="Q20" s="89"/>
      <c r="R20" s="90"/>
      <c r="S20" s="91"/>
    </row>
    <row r="21" spans="1:19" ht="18.75" thickBot="1">
      <c r="A21" s="101">
        <v>6</v>
      </c>
      <c r="B21" s="254">
        <v>8</v>
      </c>
      <c r="C21" s="613" t="s">
        <v>72</v>
      </c>
      <c r="D21" s="102" t="s">
        <v>180</v>
      </c>
      <c r="E21" s="103">
        <v>190</v>
      </c>
      <c r="F21" s="104">
        <f t="shared" si="3"/>
        <v>198</v>
      </c>
      <c r="G21" s="105">
        <f t="shared" si="4"/>
        <v>0</v>
      </c>
      <c r="I21" s="87">
        <v>6</v>
      </c>
      <c r="P21" s="88"/>
      <c r="Q21" s="89"/>
      <c r="R21" s="90"/>
      <c r="S21" s="91"/>
    </row>
    <row r="22" spans="1:19" ht="18.75" thickTop="1">
      <c r="A22" s="106">
        <v>7</v>
      </c>
      <c r="B22" s="48">
        <v>19</v>
      </c>
      <c r="C22" s="648" t="s">
        <v>86</v>
      </c>
      <c r="D22" s="85" t="s">
        <v>176</v>
      </c>
      <c r="E22" s="86">
        <v>176</v>
      </c>
      <c r="F22" s="67">
        <f t="shared" si="3"/>
        <v>195</v>
      </c>
      <c r="G22" s="68">
        <f t="shared" si="4"/>
        <v>-3</v>
      </c>
      <c r="I22" s="70"/>
      <c r="N22" s="4"/>
      <c r="P22" s="88"/>
      <c r="Q22" s="89"/>
      <c r="R22" s="90"/>
      <c r="S22" s="91"/>
    </row>
    <row r="23" spans="1:19" ht="18">
      <c r="A23" s="106">
        <v>8</v>
      </c>
      <c r="B23" s="48">
        <v>3</v>
      </c>
      <c r="C23" s="297" t="s">
        <v>22</v>
      </c>
      <c r="D23" s="37" t="s">
        <v>187</v>
      </c>
      <c r="E23" s="38">
        <v>191</v>
      </c>
      <c r="F23" s="67">
        <f t="shared" si="3"/>
        <v>194</v>
      </c>
      <c r="G23" s="41">
        <f t="shared" si="4"/>
        <v>-4</v>
      </c>
      <c r="H23" s="100" t="s">
        <v>39</v>
      </c>
      <c r="I23" s="70"/>
      <c r="P23" s="88"/>
      <c r="Q23" s="89"/>
      <c r="R23" s="90"/>
      <c r="S23" s="91"/>
    </row>
    <row r="24" spans="1:19" ht="18">
      <c r="A24" s="109">
        <v>9</v>
      </c>
      <c r="B24" s="48">
        <v>15</v>
      </c>
      <c r="C24" s="248" t="s">
        <v>241</v>
      </c>
      <c r="D24" s="37" t="s">
        <v>178</v>
      </c>
      <c r="E24" s="38">
        <v>179</v>
      </c>
      <c r="F24" s="67">
        <f t="shared" si="3"/>
        <v>194</v>
      </c>
      <c r="G24" s="41">
        <f t="shared" si="4"/>
        <v>-4</v>
      </c>
      <c r="I24" s="110"/>
      <c r="P24" s="88"/>
      <c r="Q24" s="89"/>
      <c r="R24" s="90"/>
      <c r="S24" s="91"/>
    </row>
    <row r="25" spans="1:19" ht="18">
      <c r="A25" s="106">
        <v>10</v>
      </c>
      <c r="B25" s="35">
        <v>13</v>
      </c>
      <c r="C25" s="297" t="s">
        <v>341</v>
      </c>
      <c r="D25" s="37" t="s">
        <v>183</v>
      </c>
      <c r="E25" s="38">
        <v>175</v>
      </c>
      <c r="F25" s="67">
        <f t="shared" si="3"/>
        <v>188</v>
      </c>
      <c r="G25" s="41">
        <f t="shared" si="4"/>
        <v>-10</v>
      </c>
      <c r="H25" s="100" t="s">
        <v>39</v>
      </c>
      <c r="I25" s="70"/>
      <c r="P25" s="88"/>
      <c r="Q25" s="89"/>
      <c r="R25" s="90"/>
      <c r="S25" s="91"/>
    </row>
    <row r="26" spans="1:19" ht="20.25" customHeight="1">
      <c r="A26" s="106">
        <v>11</v>
      </c>
      <c r="B26" s="48">
        <v>17</v>
      </c>
      <c r="C26" s="582" t="s">
        <v>342</v>
      </c>
      <c r="D26" s="46" t="s">
        <v>179</v>
      </c>
      <c r="E26" s="38">
        <v>166</v>
      </c>
      <c r="F26" s="67">
        <f t="shared" si="3"/>
        <v>183</v>
      </c>
      <c r="G26" s="41">
        <f t="shared" si="4"/>
        <v>-15</v>
      </c>
      <c r="H26" s="100" t="s">
        <v>39</v>
      </c>
      <c r="I26" s="70"/>
      <c r="P26" s="88"/>
      <c r="Q26" s="113"/>
      <c r="R26" s="90"/>
      <c r="S26" s="91"/>
    </row>
    <row r="27" spans="1:19" ht="20.25" customHeight="1">
      <c r="A27" s="106">
        <v>12</v>
      </c>
      <c r="B27" s="48">
        <v>24</v>
      </c>
      <c r="C27" s="649" t="s">
        <v>209</v>
      </c>
      <c r="D27" s="37" t="s">
        <v>181</v>
      </c>
      <c r="E27" s="38">
        <v>148</v>
      </c>
      <c r="F27" s="67">
        <f t="shared" si="3"/>
        <v>172</v>
      </c>
      <c r="G27" s="41">
        <f t="shared" si="4"/>
        <v>-26</v>
      </c>
      <c r="I27" s="70"/>
      <c r="P27" s="88"/>
      <c r="Q27" s="113"/>
      <c r="R27" s="90"/>
      <c r="S27" s="91"/>
    </row>
    <row r="28" spans="1:19" ht="20.25" customHeight="1">
      <c r="A28" s="106">
        <v>13</v>
      </c>
      <c r="B28" s="48">
        <v>18</v>
      </c>
      <c r="C28" s="248" t="s">
        <v>49</v>
      </c>
      <c r="D28" s="37" t="s">
        <v>184</v>
      </c>
      <c r="E28" s="38">
        <v>150</v>
      </c>
      <c r="F28" s="67">
        <f t="shared" si="3"/>
        <v>168</v>
      </c>
      <c r="G28" s="41">
        <f t="shared" si="4"/>
        <v>-30</v>
      </c>
      <c r="I28" s="70"/>
      <c r="P28" s="88"/>
      <c r="Q28" s="113"/>
      <c r="R28" s="90"/>
      <c r="S28" s="91"/>
    </row>
    <row r="29" spans="1:19" ht="20.25" customHeight="1">
      <c r="A29" s="106">
        <v>14</v>
      </c>
      <c r="B29" s="48">
        <v>21</v>
      </c>
      <c r="C29" s="436" t="s">
        <v>45</v>
      </c>
      <c r="D29" s="37" t="s">
        <v>185</v>
      </c>
      <c r="E29" s="38">
        <v>147</v>
      </c>
      <c r="F29" s="67">
        <f t="shared" si="3"/>
        <v>168</v>
      </c>
      <c r="G29" s="41">
        <f t="shared" si="4"/>
        <v>-30</v>
      </c>
      <c r="H29" s="96"/>
      <c r="I29" s="70"/>
      <c r="P29" s="88"/>
      <c r="Q29" s="113"/>
      <c r="R29" s="90"/>
      <c r="S29" s="91"/>
    </row>
    <row r="30" spans="1:19" ht="20.25" customHeight="1">
      <c r="A30" s="106">
        <v>15</v>
      </c>
      <c r="B30" s="48">
        <v>0</v>
      </c>
      <c r="C30" s="248" t="s">
        <v>264</v>
      </c>
      <c r="D30" s="46" t="s">
        <v>175</v>
      </c>
      <c r="E30" s="38">
        <v>146</v>
      </c>
      <c r="F30" s="67">
        <f t="shared" si="3"/>
        <v>146</v>
      </c>
      <c r="G30" s="41">
        <f t="shared" si="4"/>
        <v>-52</v>
      </c>
      <c r="I30" s="70"/>
      <c r="P30" s="88"/>
      <c r="Q30" s="113"/>
      <c r="R30" s="90"/>
      <c r="S30" s="91"/>
    </row>
    <row r="31" spans="1:19" ht="130.5" customHeight="1">
      <c r="A31" s="116"/>
      <c r="B31" s="117"/>
      <c r="C31" s="118"/>
      <c r="D31" s="119"/>
      <c r="E31" s="120"/>
      <c r="F31" s="116"/>
      <c r="G31" s="96"/>
      <c r="H31" s="96"/>
      <c r="I31" s="70"/>
      <c r="P31" s="88"/>
      <c r="Q31" s="113"/>
      <c r="R31" s="90"/>
      <c r="S31" s="91"/>
    </row>
    <row r="32" spans="1:13" ht="20.25">
      <c r="A32" s="7" t="s">
        <v>56</v>
      </c>
      <c r="E32" s="121"/>
      <c r="M32" s="122">
        <f>MAX(E34:H49)</f>
        <v>224</v>
      </c>
    </row>
    <row r="33" spans="1:20" s="133" customFormat="1" ht="66" customHeight="1" thickBot="1">
      <c r="A33" s="77" t="s">
        <v>57</v>
      </c>
      <c r="B33" s="78" t="s">
        <v>169</v>
      </c>
      <c r="C33" s="79" t="s">
        <v>4</v>
      </c>
      <c r="D33" s="77" t="s">
        <v>5</v>
      </c>
      <c r="E33" s="123">
        <v>1</v>
      </c>
      <c r="F33" s="123">
        <v>2</v>
      </c>
      <c r="G33" s="123">
        <v>3</v>
      </c>
      <c r="H33" s="123">
        <v>4</v>
      </c>
      <c r="I33" s="124" t="s">
        <v>8</v>
      </c>
      <c r="J33" s="81" t="s">
        <v>186</v>
      </c>
      <c r="K33" s="125" t="s">
        <v>10</v>
      </c>
      <c r="L33" s="126" t="s">
        <v>59</v>
      </c>
      <c r="M33" s="79" t="s">
        <v>60</v>
      </c>
      <c r="N33" s="127"/>
      <c r="O33" s="128" t="s">
        <v>61</v>
      </c>
      <c r="P33" s="129" t="s">
        <v>62</v>
      </c>
      <c r="Q33" s="130" t="s">
        <v>63</v>
      </c>
      <c r="R33" s="130" t="s">
        <v>64</v>
      </c>
      <c r="S33" s="131" t="s">
        <v>65</v>
      </c>
      <c r="T33" s="132" t="s">
        <v>66</v>
      </c>
    </row>
    <row r="34" spans="1:20" s="133" customFormat="1" ht="20.25" customHeight="1">
      <c r="A34" s="134">
        <v>1</v>
      </c>
      <c r="B34" s="48">
        <v>3</v>
      </c>
      <c r="C34" s="582" t="s">
        <v>22</v>
      </c>
      <c r="D34" s="135" t="s">
        <v>202</v>
      </c>
      <c r="E34" s="136">
        <v>186</v>
      </c>
      <c r="F34" s="139">
        <v>224</v>
      </c>
      <c r="G34" s="139">
        <v>214</v>
      </c>
      <c r="H34" s="139">
        <v>192</v>
      </c>
      <c r="I34" s="140">
        <f aca="true" t="shared" si="5" ref="I34:I53">SUM(E34:H34)</f>
        <v>816</v>
      </c>
      <c r="J34" s="141">
        <f aca="true" t="shared" si="6" ref="J34:J53">COUNT(E34:H34)*B34+I34</f>
        <v>828</v>
      </c>
      <c r="K34" s="142">
        <f aca="true" t="shared" si="7" ref="K34:K53">J34-$J$43</f>
        <v>89</v>
      </c>
      <c r="L34" s="143">
        <f aca="true" t="shared" si="8" ref="L34:L53">MIN(E34:H34)</f>
        <v>186</v>
      </c>
      <c r="M34" s="144">
        <f aca="true" t="shared" si="9" ref="M34:M53">MAX(E34:H34)</f>
        <v>224</v>
      </c>
      <c r="N34" s="145"/>
      <c r="O34" s="146"/>
      <c r="P34" s="147"/>
      <c r="Q34" s="148"/>
      <c r="R34" s="66">
        <f aca="true" t="shared" si="10" ref="R34:R53">Q34+P34+B34</f>
        <v>3</v>
      </c>
      <c r="S34" s="149"/>
      <c r="T34" s="150">
        <f aca="true" t="shared" si="11" ref="T34:T53">IF(I34,AVERAGE(E34:H34),0)</f>
        <v>204</v>
      </c>
    </row>
    <row r="35" spans="1:20" s="133" customFormat="1" ht="20.25" customHeight="1" thickBot="1">
      <c r="A35" s="616">
        <v>2</v>
      </c>
      <c r="B35" s="92">
        <v>17</v>
      </c>
      <c r="C35" s="680" t="s">
        <v>342</v>
      </c>
      <c r="D35" s="618" t="s">
        <v>184</v>
      </c>
      <c r="E35" s="619">
        <v>205</v>
      </c>
      <c r="F35" s="620">
        <v>217</v>
      </c>
      <c r="G35" s="620">
        <v>175</v>
      </c>
      <c r="H35" s="620">
        <v>120</v>
      </c>
      <c r="I35" s="622">
        <f t="shared" si="5"/>
        <v>717</v>
      </c>
      <c r="J35" s="623">
        <f t="shared" si="6"/>
        <v>785</v>
      </c>
      <c r="K35" s="159">
        <f t="shared" si="7"/>
        <v>46</v>
      </c>
      <c r="L35" s="143">
        <f t="shared" si="8"/>
        <v>120</v>
      </c>
      <c r="M35" s="144">
        <f t="shared" si="9"/>
        <v>217</v>
      </c>
      <c r="N35" s="145"/>
      <c r="O35" s="146"/>
      <c r="P35" s="147"/>
      <c r="Q35" s="148"/>
      <c r="R35" s="66">
        <f t="shared" si="10"/>
        <v>17</v>
      </c>
      <c r="S35" s="149"/>
      <c r="T35" s="160">
        <f t="shared" si="11"/>
        <v>179.25</v>
      </c>
    </row>
    <row r="36" spans="1:20" s="133" customFormat="1" ht="20.25" customHeight="1">
      <c r="A36" s="161">
        <v>3</v>
      </c>
      <c r="B36" s="48">
        <v>3</v>
      </c>
      <c r="C36" s="582" t="s">
        <v>247</v>
      </c>
      <c r="D36" s="135" t="s">
        <v>183</v>
      </c>
      <c r="E36" s="163">
        <v>187</v>
      </c>
      <c r="F36" s="139">
        <v>191</v>
      </c>
      <c r="G36" s="139">
        <v>192</v>
      </c>
      <c r="H36" s="139">
        <v>211</v>
      </c>
      <c r="I36" s="140">
        <f t="shared" si="5"/>
        <v>781</v>
      </c>
      <c r="J36" s="141">
        <f t="shared" si="6"/>
        <v>793</v>
      </c>
      <c r="K36" s="159">
        <f t="shared" si="7"/>
        <v>54</v>
      </c>
      <c r="L36" s="143">
        <f t="shared" si="8"/>
        <v>187</v>
      </c>
      <c r="M36" s="144">
        <f t="shared" si="9"/>
        <v>211</v>
      </c>
      <c r="N36" s="145"/>
      <c r="O36" s="163">
        <v>187</v>
      </c>
      <c r="P36" s="147"/>
      <c r="Q36" s="148"/>
      <c r="R36" s="66">
        <f t="shared" si="10"/>
        <v>3</v>
      </c>
      <c r="S36" s="149" t="s">
        <v>174</v>
      </c>
      <c r="T36" s="160">
        <f t="shared" si="11"/>
        <v>195.25</v>
      </c>
    </row>
    <row r="37" spans="1:20" s="133" customFormat="1" ht="20.25" customHeight="1" thickBot="1">
      <c r="A37" s="655">
        <v>4</v>
      </c>
      <c r="B37" s="624">
        <v>13</v>
      </c>
      <c r="C37" s="680" t="s">
        <v>341</v>
      </c>
      <c r="D37" s="625" t="s">
        <v>177</v>
      </c>
      <c r="E37" s="682">
        <v>185</v>
      </c>
      <c r="F37" s="627">
        <v>175</v>
      </c>
      <c r="G37" s="627">
        <v>168</v>
      </c>
      <c r="H37" s="627">
        <v>196</v>
      </c>
      <c r="I37" s="628">
        <f t="shared" si="5"/>
        <v>724</v>
      </c>
      <c r="J37" s="629">
        <f t="shared" si="6"/>
        <v>776</v>
      </c>
      <c r="K37" s="630">
        <f t="shared" si="7"/>
        <v>37</v>
      </c>
      <c r="L37" s="631">
        <f t="shared" si="8"/>
        <v>168</v>
      </c>
      <c r="M37" s="632">
        <f t="shared" si="9"/>
        <v>196</v>
      </c>
      <c r="N37" s="633"/>
      <c r="O37" s="682">
        <v>185</v>
      </c>
      <c r="P37" s="635"/>
      <c r="Q37" s="148"/>
      <c r="R37" s="66">
        <f t="shared" si="10"/>
        <v>13</v>
      </c>
      <c r="S37" s="149" t="s">
        <v>183</v>
      </c>
      <c r="T37" s="160">
        <f t="shared" si="11"/>
        <v>181</v>
      </c>
    </row>
    <row r="38" spans="1:20" s="180" customFormat="1" ht="20.25" customHeight="1">
      <c r="A38" s="179">
        <v>5</v>
      </c>
      <c r="B38" s="48">
        <v>19</v>
      </c>
      <c r="C38" s="648" t="s">
        <v>86</v>
      </c>
      <c r="D38" s="135" t="s">
        <v>189</v>
      </c>
      <c r="E38" s="136">
        <v>151</v>
      </c>
      <c r="F38" s="139">
        <v>165</v>
      </c>
      <c r="G38" s="139">
        <v>142</v>
      </c>
      <c r="H38" s="139">
        <v>133</v>
      </c>
      <c r="I38" s="140">
        <f t="shared" si="5"/>
        <v>591</v>
      </c>
      <c r="J38" s="141">
        <f t="shared" si="6"/>
        <v>667</v>
      </c>
      <c r="K38" s="142">
        <f t="shared" si="7"/>
        <v>-72</v>
      </c>
      <c r="L38" s="143">
        <f t="shared" si="8"/>
        <v>133</v>
      </c>
      <c r="M38" s="144">
        <f t="shared" si="9"/>
        <v>165</v>
      </c>
      <c r="N38" s="145"/>
      <c r="O38" s="146"/>
      <c r="P38" s="147"/>
      <c r="Q38" s="542">
        <v>163</v>
      </c>
      <c r="R38" s="66">
        <f t="shared" si="10"/>
        <v>182</v>
      </c>
      <c r="S38" s="149" t="s">
        <v>199</v>
      </c>
      <c r="T38" s="160">
        <f t="shared" si="11"/>
        <v>147.75</v>
      </c>
    </row>
    <row r="39" spans="1:20" s="180" customFormat="1" ht="20.25" customHeight="1">
      <c r="A39" s="181">
        <v>6</v>
      </c>
      <c r="B39" s="48">
        <v>8</v>
      </c>
      <c r="C39" s="248" t="s">
        <v>72</v>
      </c>
      <c r="D39" s="135" t="s">
        <v>182</v>
      </c>
      <c r="E39" s="136">
        <v>198</v>
      </c>
      <c r="F39" s="139">
        <v>185</v>
      </c>
      <c r="G39" s="139">
        <v>199</v>
      </c>
      <c r="H39" s="139">
        <v>153</v>
      </c>
      <c r="I39" s="140">
        <f t="shared" si="5"/>
        <v>735</v>
      </c>
      <c r="J39" s="141">
        <f t="shared" si="6"/>
        <v>767</v>
      </c>
      <c r="K39" s="159">
        <f t="shared" si="7"/>
        <v>28</v>
      </c>
      <c r="L39" s="143">
        <f t="shared" si="8"/>
        <v>153</v>
      </c>
      <c r="M39" s="144">
        <f t="shared" si="9"/>
        <v>199</v>
      </c>
      <c r="N39" s="145"/>
      <c r="O39" s="146"/>
      <c r="P39" s="147"/>
      <c r="Q39" s="148"/>
      <c r="R39" s="66">
        <f t="shared" si="10"/>
        <v>8</v>
      </c>
      <c r="S39" s="149"/>
      <c r="T39" s="160">
        <f t="shared" si="11"/>
        <v>183.75</v>
      </c>
    </row>
    <row r="40" spans="1:20" s="133" customFormat="1" ht="20.25" customHeight="1">
      <c r="A40" s="181">
        <v>7</v>
      </c>
      <c r="B40" s="48">
        <v>15</v>
      </c>
      <c r="C40" s="649" t="s">
        <v>17</v>
      </c>
      <c r="D40" s="135" t="s">
        <v>193</v>
      </c>
      <c r="E40" s="136">
        <v>111</v>
      </c>
      <c r="F40" s="139">
        <v>129</v>
      </c>
      <c r="G40" s="139">
        <v>153</v>
      </c>
      <c r="H40" s="139">
        <v>198</v>
      </c>
      <c r="I40" s="140">
        <f t="shared" si="5"/>
        <v>591</v>
      </c>
      <c r="J40" s="141">
        <f t="shared" si="6"/>
        <v>651</v>
      </c>
      <c r="K40" s="159">
        <f t="shared" si="7"/>
        <v>-88</v>
      </c>
      <c r="L40" s="143">
        <f t="shared" si="8"/>
        <v>111</v>
      </c>
      <c r="M40" s="144">
        <f t="shared" si="9"/>
        <v>198</v>
      </c>
      <c r="N40" s="145"/>
      <c r="O40" s="146"/>
      <c r="P40" s="147"/>
      <c r="Q40" s="542">
        <v>214</v>
      </c>
      <c r="R40" s="66">
        <f t="shared" si="10"/>
        <v>229</v>
      </c>
      <c r="S40" s="149" t="s">
        <v>187</v>
      </c>
      <c r="T40" s="160">
        <f t="shared" si="11"/>
        <v>147.75</v>
      </c>
    </row>
    <row r="41" spans="1:20" s="133" customFormat="1" ht="20.25" customHeight="1">
      <c r="A41" s="181">
        <v>8</v>
      </c>
      <c r="B41" s="48">
        <v>18</v>
      </c>
      <c r="C41" s="248" t="s">
        <v>49</v>
      </c>
      <c r="D41" s="135" t="s">
        <v>178</v>
      </c>
      <c r="E41" s="136">
        <v>207</v>
      </c>
      <c r="F41" s="139">
        <v>135</v>
      </c>
      <c r="G41" s="163">
        <v>176</v>
      </c>
      <c r="H41" s="139">
        <v>185</v>
      </c>
      <c r="I41" s="140">
        <f t="shared" si="5"/>
        <v>703</v>
      </c>
      <c r="J41" s="141">
        <f t="shared" si="6"/>
        <v>775</v>
      </c>
      <c r="K41" s="159">
        <f t="shared" si="7"/>
        <v>36</v>
      </c>
      <c r="L41" s="143">
        <f t="shared" si="8"/>
        <v>135</v>
      </c>
      <c r="M41" s="144">
        <f t="shared" si="9"/>
        <v>207</v>
      </c>
      <c r="N41" s="145"/>
      <c r="O41" s="163">
        <v>176</v>
      </c>
      <c r="P41" s="147"/>
      <c r="Q41" s="148"/>
      <c r="R41" s="66">
        <f t="shared" si="10"/>
        <v>18</v>
      </c>
      <c r="S41" s="149" t="s">
        <v>176</v>
      </c>
      <c r="T41" s="160">
        <f t="shared" si="11"/>
        <v>175.75</v>
      </c>
    </row>
    <row r="42" spans="1:20" s="133" customFormat="1" ht="20.25" customHeight="1">
      <c r="A42" s="182">
        <v>9</v>
      </c>
      <c r="B42" s="48">
        <v>14</v>
      </c>
      <c r="C42" s="649" t="s">
        <v>81</v>
      </c>
      <c r="D42" s="135" t="s">
        <v>180</v>
      </c>
      <c r="E42" s="136">
        <v>196</v>
      </c>
      <c r="F42" s="139">
        <v>106</v>
      </c>
      <c r="G42" s="139">
        <v>135</v>
      </c>
      <c r="H42" s="139">
        <v>193</v>
      </c>
      <c r="I42" s="140">
        <f t="shared" si="5"/>
        <v>630</v>
      </c>
      <c r="J42" s="141">
        <f t="shared" si="6"/>
        <v>686</v>
      </c>
      <c r="K42" s="159">
        <f t="shared" si="7"/>
        <v>-53</v>
      </c>
      <c r="L42" s="143">
        <f t="shared" si="8"/>
        <v>106</v>
      </c>
      <c r="M42" s="144">
        <f t="shared" si="9"/>
        <v>196</v>
      </c>
      <c r="N42" s="145"/>
      <c r="O42" s="146"/>
      <c r="P42" s="147"/>
      <c r="Q42" s="542">
        <v>178</v>
      </c>
      <c r="R42" s="66">
        <f t="shared" si="10"/>
        <v>192</v>
      </c>
      <c r="S42" s="149" t="s">
        <v>178</v>
      </c>
      <c r="T42" s="160">
        <f t="shared" si="11"/>
        <v>157.5</v>
      </c>
    </row>
    <row r="43" spans="1:20" s="133" customFormat="1" ht="20.25" customHeight="1" thickBot="1">
      <c r="A43" s="659">
        <v>10</v>
      </c>
      <c r="B43" s="165">
        <v>12</v>
      </c>
      <c r="C43" s="639" t="s">
        <v>28</v>
      </c>
      <c r="D43" s="166" t="s">
        <v>176</v>
      </c>
      <c r="E43" s="640">
        <v>176</v>
      </c>
      <c r="F43" s="168">
        <v>170</v>
      </c>
      <c r="G43" s="168">
        <v>177</v>
      </c>
      <c r="H43" s="168">
        <v>168</v>
      </c>
      <c r="I43" s="171">
        <f t="shared" si="5"/>
        <v>691</v>
      </c>
      <c r="J43" s="172">
        <f t="shared" si="6"/>
        <v>739</v>
      </c>
      <c r="K43" s="173">
        <f t="shared" si="7"/>
        <v>0</v>
      </c>
      <c r="L43" s="174">
        <f t="shared" si="8"/>
        <v>168</v>
      </c>
      <c r="M43" s="175">
        <f t="shared" si="9"/>
        <v>177</v>
      </c>
      <c r="N43" s="176"/>
      <c r="O43" s="169">
        <v>160</v>
      </c>
      <c r="P43" s="177"/>
      <c r="Q43" s="178"/>
      <c r="R43" s="642">
        <f t="shared" si="10"/>
        <v>12</v>
      </c>
      <c r="S43" s="643" t="s">
        <v>185</v>
      </c>
      <c r="T43" s="644">
        <f t="shared" si="11"/>
        <v>172.75</v>
      </c>
    </row>
    <row r="44" spans="1:20" s="133" customFormat="1" ht="20.25" customHeight="1">
      <c r="A44" s="106">
        <v>11</v>
      </c>
      <c r="B44" s="48">
        <v>4</v>
      </c>
      <c r="C44" s="437" t="s">
        <v>30</v>
      </c>
      <c r="D44" s="135" t="s">
        <v>181</v>
      </c>
      <c r="E44" s="136">
        <v>159</v>
      </c>
      <c r="F44" s="139">
        <v>178</v>
      </c>
      <c r="G44" s="139">
        <v>211</v>
      </c>
      <c r="H44" s="139">
        <v>156</v>
      </c>
      <c r="I44" s="140">
        <f t="shared" si="5"/>
        <v>704</v>
      </c>
      <c r="J44" s="141">
        <f t="shared" si="6"/>
        <v>720</v>
      </c>
      <c r="K44" s="142">
        <f t="shared" si="7"/>
        <v>-19</v>
      </c>
      <c r="L44" s="143">
        <f t="shared" si="8"/>
        <v>156</v>
      </c>
      <c r="M44" s="144">
        <f t="shared" si="9"/>
        <v>211</v>
      </c>
      <c r="N44" s="145"/>
      <c r="O44" s="163">
        <v>154</v>
      </c>
      <c r="P44" s="147"/>
      <c r="Q44" s="148"/>
      <c r="R44" s="66">
        <f t="shared" si="10"/>
        <v>4</v>
      </c>
      <c r="S44" s="149" t="s">
        <v>204</v>
      </c>
      <c r="T44" s="150">
        <f t="shared" si="11"/>
        <v>176</v>
      </c>
    </row>
    <row r="45" spans="1:20" s="133" customFormat="1" ht="20.25" customHeight="1">
      <c r="A45" s="109">
        <v>12</v>
      </c>
      <c r="B45" s="48">
        <v>15</v>
      </c>
      <c r="C45" s="248" t="s">
        <v>54</v>
      </c>
      <c r="D45" s="135" t="s">
        <v>204</v>
      </c>
      <c r="E45" s="136">
        <v>153</v>
      </c>
      <c r="F45" s="139">
        <v>173</v>
      </c>
      <c r="G45" s="139">
        <v>170</v>
      </c>
      <c r="H45" s="139">
        <v>150</v>
      </c>
      <c r="I45" s="140">
        <f t="shared" si="5"/>
        <v>646</v>
      </c>
      <c r="J45" s="141">
        <f t="shared" si="6"/>
        <v>706</v>
      </c>
      <c r="K45" s="159">
        <f t="shared" si="7"/>
        <v>-33</v>
      </c>
      <c r="L45" s="143">
        <f t="shared" si="8"/>
        <v>150</v>
      </c>
      <c r="M45" s="144">
        <f t="shared" si="9"/>
        <v>173</v>
      </c>
      <c r="N45" s="145"/>
      <c r="O45" s="146"/>
      <c r="P45" s="147"/>
      <c r="Q45" s="542">
        <v>158</v>
      </c>
      <c r="R45" s="66">
        <f t="shared" si="10"/>
        <v>173</v>
      </c>
      <c r="S45" s="149" t="s">
        <v>184</v>
      </c>
      <c r="T45" s="160">
        <f t="shared" si="11"/>
        <v>161.5</v>
      </c>
    </row>
    <row r="46" spans="1:20" s="133" customFormat="1" ht="20.25" customHeight="1">
      <c r="A46" s="109">
        <v>13</v>
      </c>
      <c r="B46" s="48">
        <v>30</v>
      </c>
      <c r="C46" s="248" t="s">
        <v>191</v>
      </c>
      <c r="D46" s="135" t="s">
        <v>174</v>
      </c>
      <c r="E46" s="136">
        <v>143</v>
      </c>
      <c r="F46" s="139">
        <v>156</v>
      </c>
      <c r="G46" s="163">
        <v>139</v>
      </c>
      <c r="H46" s="139">
        <v>158</v>
      </c>
      <c r="I46" s="140">
        <f t="shared" si="5"/>
        <v>596</v>
      </c>
      <c r="J46" s="141">
        <f t="shared" si="6"/>
        <v>716</v>
      </c>
      <c r="K46" s="159">
        <f t="shared" si="7"/>
        <v>-23</v>
      </c>
      <c r="L46" s="143">
        <f t="shared" si="8"/>
        <v>139</v>
      </c>
      <c r="M46" s="144">
        <f t="shared" si="9"/>
        <v>158</v>
      </c>
      <c r="N46" s="145"/>
      <c r="O46" s="163">
        <v>139</v>
      </c>
      <c r="P46" s="147"/>
      <c r="Q46" s="148"/>
      <c r="R46" s="66">
        <f t="shared" si="10"/>
        <v>30</v>
      </c>
      <c r="S46" s="149" t="s">
        <v>180</v>
      </c>
      <c r="T46" s="160">
        <f t="shared" si="11"/>
        <v>149</v>
      </c>
    </row>
    <row r="47" spans="1:20" s="133" customFormat="1" ht="20.25" customHeight="1">
      <c r="A47" s="202">
        <v>14</v>
      </c>
      <c r="B47" s="48">
        <v>24</v>
      </c>
      <c r="C47" s="649" t="s">
        <v>209</v>
      </c>
      <c r="D47" s="135" t="s">
        <v>179</v>
      </c>
      <c r="E47" s="136">
        <v>122</v>
      </c>
      <c r="F47" s="139">
        <v>134</v>
      </c>
      <c r="G47" s="139">
        <v>130</v>
      </c>
      <c r="H47" s="139">
        <v>170</v>
      </c>
      <c r="I47" s="140">
        <f t="shared" si="5"/>
        <v>556</v>
      </c>
      <c r="J47" s="141">
        <f t="shared" si="6"/>
        <v>652</v>
      </c>
      <c r="K47" s="159">
        <f t="shared" si="7"/>
        <v>-87</v>
      </c>
      <c r="L47" s="143">
        <f t="shared" si="8"/>
        <v>122</v>
      </c>
      <c r="M47" s="144">
        <f t="shared" si="9"/>
        <v>170</v>
      </c>
      <c r="N47" s="145"/>
      <c r="O47" s="146"/>
      <c r="P47" s="147"/>
      <c r="Q47" s="542">
        <v>174</v>
      </c>
      <c r="R47" s="66">
        <f t="shared" si="10"/>
        <v>198</v>
      </c>
      <c r="S47" s="149" t="s">
        <v>177</v>
      </c>
      <c r="T47" s="160">
        <f t="shared" si="11"/>
        <v>139</v>
      </c>
    </row>
    <row r="48" spans="1:20" s="133" customFormat="1" ht="20.25" customHeight="1">
      <c r="A48" s="109">
        <v>15</v>
      </c>
      <c r="B48" s="48">
        <v>9</v>
      </c>
      <c r="C48" s="248" t="s">
        <v>42</v>
      </c>
      <c r="D48" s="135" t="s">
        <v>175</v>
      </c>
      <c r="E48" s="136">
        <v>175</v>
      </c>
      <c r="F48" s="139">
        <v>189</v>
      </c>
      <c r="G48" s="139">
        <v>161</v>
      </c>
      <c r="H48" s="139">
        <v>165</v>
      </c>
      <c r="I48" s="140">
        <f t="shared" si="5"/>
        <v>690</v>
      </c>
      <c r="J48" s="141">
        <f t="shared" si="6"/>
        <v>726</v>
      </c>
      <c r="K48" s="159">
        <f t="shared" si="7"/>
        <v>-13</v>
      </c>
      <c r="L48" s="143">
        <f t="shared" si="8"/>
        <v>161</v>
      </c>
      <c r="M48" s="144">
        <f t="shared" si="9"/>
        <v>189</v>
      </c>
      <c r="N48" s="145"/>
      <c r="O48" s="146"/>
      <c r="P48" s="201">
        <v>152</v>
      </c>
      <c r="Q48" s="148"/>
      <c r="R48" s="66">
        <f t="shared" si="10"/>
        <v>161</v>
      </c>
      <c r="S48" s="149" t="s">
        <v>182</v>
      </c>
      <c r="T48" s="160">
        <f t="shared" si="11"/>
        <v>172.5</v>
      </c>
    </row>
    <row r="49" spans="1:20" s="206" customFormat="1" ht="20.25" customHeight="1">
      <c r="A49" s="205">
        <v>16</v>
      </c>
      <c r="B49" s="48">
        <v>22</v>
      </c>
      <c r="C49" s="248" t="s">
        <v>15</v>
      </c>
      <c r="D49" s="135" t="s">
        <v>187</v>
      </c>
      <c r="E49" s="136">
        <v>126</v>
      </c>
      <c r="F49" s="139">
        <v>117</v>
      </c>
      <c r="G49" s="139">
        <v>164</v>
      </c>
      <c r="H49" s="139">
        <v>155</v>
      </c>
      <c r="I49" s="140">
        <f t="shared" si="5"/>
        <v>562</v>
      </c>
      <c r="J49" s="141">
        <f t="shared" si="6"/>
        <v>650</v>
      </c>
      <c r="K49" s="159">
        <f t="shared" si="7"/>
        <v>-89</v>
      </c>
      <c r="L49" s="143">
        <f t="shared" si="8"/>
        <v>117</v>
      </c>
      <c r="M49" s="144">
        <f t="shared" si="9"/>
        <v>164</v>
      </c>
      <c r="N49" s="145"/>
      <c r="O49" s="146"/>
      <c r="P49" s="147"/>
      <c r="Q49" s="148"/>
      <c r="R49" s="66">
        <f t="shared" si="10"/>
        <v>22</v>
      </c>
      <c r="S49" s="149"/>
      <c r="T49" s="160">
        <f t="shared" si="11"/>
        <v>140.5</v>
      </c>
    </row>
    <row r="50" spans="1:20" s="206" customFormat="1" ht="20.25" customHeight="1">
      <c r="A50" s="205">
        <v>17</v>
      </c>
      <c r="B50" s="48">
        <v>8</v>
      </c>
      <c r="C50" s="248" t="s">
        <v>70</v>
      </c>
      <c r="D50" s="135" t="s">
        <v>199</v>
      </c>
      <c r="E50" s="136">
        <v>174</v>
      </c>
      <c r="F50" s="139">
        <v>203</v>
      </c>
      <c r="G50" s="139">
        <v>157</v>
      </c>
      <c r="H50" s="139">
        <v>173</v>
      </c>
      <c r="I50" s="140">
        <f t="shared" si="5"/>
        <v>707</v>
      </c>
      <c r="J50" s="141">
        <f t="shared" si="6"/>
        <v>739</v>
      </c>
      <c r="K50" s="159">
        <f t="shared" si="7"/>
        <v>0</v>
      </c>
      <c r="L50" s="143">
        <f t="shared" si="8"/>
        <v>157</v>
      </c>
      <c r="M50" s="144">
        <f t="shared" si="9"/>
        <v>203</v>
      </c>
      <c r="N50" s="145"/>
      <c r="O50" s="163">
        <v>157</v>
      </c>
      <c r="P50" s="147"/>
      <c r="Q50" s="148"/>
      <c r="R50" s="66">
        <f t="shared" si="10"/>
        <v>8</v>
      </c>
      <c r="S50" s="149" t="s">
        <v>188</v>
      </c>
      <c r="T50" s="160">
        <f t="shared" si="11"/>
        <v>176.75</v>
      </c>
    </row>
    <row r="51" spans="1:20" s="206" customFormat="1" ht="20.25" customHeight="1">
      <c r="A51" s="205">
        <v>18</v>
      </c>
      <c r="B51" s="48">
        <v>15</v>
      </c>
      <c r="C51" s="248" t="s">
        <v>241</v>
      </c>
      <c r="D51" s="135" t="s">
        <v>190</v>
      </c>
      <c r="E51" s="136">
        <v>159</v>
      </c>
      <c r="F51" s="139">
        <v>162</v>
      </c>
      <c r="G51" s="139">
        <v>205</v>
      </c>
      <c r="H51" s="201">
        <v>171</v>
      </c>
      <c r="I51" s="140">
        <f t="shared" si="5"/>
        <v>697</v>
      </c>
      <c r="J51" s="141">
        <f t="shared" si="6"/>
        <v>757</v>
      </c>
      <c r="K51" s="159">
        <f t="shared" si="7"/>
        <v>18</v>
      </c>
      <c r="L51" s="143">
        <f t="shared" si="8"/>
        <v>159</v>
      </c>
      <c r="M51" s="144">
        <f t="shared" si="9"/>
        <v>205</v>
      </c>
      <c r="N51" s="145"/>
      <c r="O51" s="146"/>
      <c r="P51" s="201">
        <v>171</v>
      </c>
      <c r="Q51" s="148"/>
      <c r="R51" s="66">
        <f t="shared" si="10"/>
        <v>186</v>
      </c>
      <c r="S51" s="149" t="s">
        <v>181</v>
      </c>
      <c r="T51" s="160">
        <f t="shared" si="11"/>
        <v>174.25</v>
      </c>
    </row>
    <row r="52" spans="1:20" s="206" customFormat="1" ht="20.25" customHeight="1">
      <c r="A52" s="205">
        <v>19</v>
      </c>
      <c r="B52" s="48">
        <v>21</v>
      </c>
      <c r="C52" s="436" t="s">
        <v>45</v>
      </c>
      <c r="D52" s="135" t="s">
        <v>188</v>
      </c>
      <c r="E52" s="136">
        <v>174</v>
      </c>
      <c r="F52" s="163">
        <v>136</v>
      </c>
      <c r="G52" s="139">
        <v>164</v>
      </c>
      <c r="H52" s="139">
        <v>166</v>
      </c>
      <c r="I52" s="140">
        <f t="shared" si="5"/>
        <v>640</v>
      </c>
      <c r="J52" s="141">
        <f t="shared" si="6"/>
        <v>724</v>
      </c>
      <c r="K52" s="159">
        <f t="shared" si="7"/>
        <v>-15</v>
      </c>
      <c r="L52" s="143">
        <f t="shared" si="8"/>
        <v>136</v>
      </c>
      <c r="M52" s="144">
        <f t="shared" si="9"/>
        <v>174</v>
      </c>
      <c r="N52" s="145"/>
      <c r="O52" s="163">
        <v>136</v>
      </c>
      <c r="P52" s="147"/>
      <c r="Q52" s="148"/>
      <c r="R52" s="66">
        <f t="shared" si="10"/>
        <v>21</v>
      </c>
      <c r="S52" s="149" t="s">
        <v>175</v>
      </c>
      <c r="T52" s="160">
        <f t="shared" si="11"/>
        <v>160</v>
      </c>
    </row>
    <row r="53" spans="1:20" s="206" customFormat="1" ht="20.25" customHeight="1">
      <c r="A53" s="205">
        <v>20</v>
      </c>
      <c r="B53" s="48">
        <v>0</v>
      </c>
      <c r="C53" s="248" t="s">
        <v>264</v>
      </c>
      <c r="D53" s="135" t="s">
        <v>185</v>
      </c>
      <c r="E53" s="203">
        <v>180</v>
      </c>
      <c r="F53" s="204">
        <v>188</v>
      </c>
      <c r="G53" s="204">
        <v>185</v>
      </c>
      <c r="H53" s="163">
        <v>177</v>
      </c>
      <c r="I53" s="140">
        <f t="shared" si="5"/>
        <v>730</v>
      </c>
      <c r="J53" s="141">
        <f t="shared" si="6"/>
        <v>730</v>
      </c>
      <c r="K53" s="159">
        <f t="shared" si="7"/>
        <v>-9</v>
      </c>
      <c r="L53" s="143">
        <f t="shared" si="8"/>
        <v>177</v>
      </c>
      <c r="M53" s="144">
        <f t="shared" si="9"/>
        <v>188</v>
      </c>
      <c r="N53" s="145"/>
      <c r="O53" s="163">
        <v>177</v>
      </c>
      <c r="P53" s="147"/>
      <c r="Q53" s="148"/>
      <c r="R53" s="66">
        <f t="shared" si="10"/>
        <v>0</v>
      </c>
      <c r="S53" s="149" t="s">
        <v>179</v>
      </c>
      <c r="T53" s="160">
        <f t="shared" si="11"/>
        <v>182.5</v>
      </c>
    </row>
    <row r="54" spans="3:8" ht="6.75" customHeight="1">
      <c r="C54" s="665"/>
      <c r="D54" s="487"/>
      <c r="E54" s="666"/>
      <c r="F54" s="667"/>
      <c r="G54" s="667"/>
      <c r="H54" s="667"/>
    </row>
    <row r="55" spans="3:10" ht="15">
      <c r="C55" s="668" t="s">
        <v>265</v>
      </c>
      <c r="D55" s="120" t="s">
        <v>6</v>
      </c>
      <c r="E55" s="120" t="s">
        <v>7</v>
      </c>
      <c r="F55" s="120" t="s">
        <v>91</v>
      </c>
      <c r="G55" s="120" t="s">
        <v>92</v>
      </c>
      <c r="H55" s="669" t="s">
        <v>93</v>
      </c>
      <c r="I55" s="670" t="s">
        <v>222</v>
      </c>
      <c r="J55" s="670" t="s">
        <v>223</v>
      </c>
    </row>
    <row r="56" spans="3:8" ht="3" customHeight="1" thickBot="1">
      <c r="C56" s="671"/>
      <c r="D56" s="213"/>
      <c r="E56" s="213"/>
      <c r="F56" s="213"/>
      <c r="G56" s="213"/>
      <c r="H56" s="214"/>
    </row>
    <row r="57" spans="3:22" ht="18" customHeight="1">
      <c r="C57" s="1243" t="s">
        <v>264</v>
      </c>
      <c r="D57" s="477">
        <v>160</v>
      </c>
      <c r="E57" s="477">
        <v>176</v>
      </c>
      <c r="F57" s="477">
        <v>169</v>
      </c>
      <c r="G57" s="477">
        <v>112</v>
      </c>
      <c r="H57" s="477">
        <v>153</v>
      </c>
      <c r="I57" s="477"/>
      <c r="J57" s="477"/>
      <c r="K57" s="1237" t="s">
        <v>90</v>
      </c>
      <c r="L57" s="1238"/>
      <c r="N57" s="2"/>
      <c r="O57" s="2"/>
      <c r="P57" s="3"/>
      <c r="R57" s="4"/>
      <c r="S57" s="4"/>
      <c r="T57" s="5"/>
      <c r="V57" s="6"/>
    </row>
    <row r="58" spans="3:22" ht="12" customHeight="1">
      <c r="C58" s="1244"/>
      <c r="D58" s="233">
        <f aca="true" t="shared" si="12" ref="D58:J58">IF(D57&lt;140,30,IF(D57&gt;=200,0,IF(D57&gt;=140,(200-D57)*0.5)))</f>
        <v>20</v>
      </c>
      <c r="E58" s="233">
        <f t="shared" si="12"/>
        <v>12</v>
      </c>
      <c r="F58" s="233">
        <f t="shared" si="12"/>
        <v>15.5</v>
      </c>
      <c r="G58" s="233">
        <f t="shared" si="12"/>
        <v>30</v>
      </c>
      <c r="H58" s="233">
        <f t="shared" si="12"/>
        <v>23.5</v>
      </c>
      <c r="I58" s="233">
        <f t="shared" si="12"/>
        <v>30</v>
      </c>
      <c r="J58" s="233">
        <f t="shared" si="12"/>
        <v>30</v>
      </c>
      <c r="K58" s="1239" t="s">
        <v>95</v>
      </c>
      <c r="L58" s="1240"/>
      <c r="N58" s="2"/>
      <c r="O58" s="2"/>
      <c r="P58" s="3"/>
      <c r="R58" s="4"/>
      <c r="S58" s="4"/>
      <c r="T58" s="5"/>
      <c r="V58" s="6"/>
    </row>
    <row r="59" spans="3:22" ht="21.75" customHeight="1" thickBot="1">
      <c r="C59" s="1245"/>
      <c r="D59" s="479">
        <f aca="true" t="shared" si="13" ref="D59:J59">D58+D57</f>
        <v>180</v>
      </c>
      <c r="E59" s="479">
        <f t="shared" si="13"/>
        <v>188</v>
      </c>
      <c r="F59" s="479">
        <f t="shared" si="13"/>
        <v>184.5</v>
      </c>
      <c r="G59" s="479">
        <f t="shared" si="13"/>
        <v>142</v>
      </c>
      <c r="H59" s="479">
        <f t="shared" si="13"/>
        <v>176.5</v>
      </c>
      <c r="I59" s="479">
        <f t="shared" si="13"/>
        <v>30</v>
      </c>
      <c r="J59" s="479">
        <f t="shared" si="13"/>
        <v>30</v>
      </c>
      <c r="K59" s="1241" t="s">
        <v>224</v>
      </c>
      <c r="L59" s="1242"/>
      <c r="N59" s="2"/>
      <c r="O59" s="2"/>
      <c r="P59" s="3"/>
      <c r="R59" s="4"/>
      <c r="S59" s="4"/>
      <c r="T59" s="5"/>
      <c r="V59" s="6"/>
    </row>
    <row r="60" spans="9:22" ht="3.75" customHeight="1">
      <c r="I60" s="3"/>
      <c r="K60" s="672"/>
      <c r="L60" s="3"/>
      <c r="N60" s="2"/>
      <c r="O60" s="2"/>
      <c r="P60" s="3"/>
      <c r="R60" s="4"/>
      <c r="S60" s="4"/>
      <c r="T60" s="5"/>
      <c r="V60" s="6"/>
    </row>
  </sheetData>
  <sheetProtection password="CF7A" sheet="1" objects="1" scenarios="1" selectLockedCells="1" selectUnlockedCells="1"/>
  <mergeCells count="5">
    <mergeCell ref="A1:K1"/>
    <mergeCell ref="K57:L57"/>
    <mergeCell ref="K58:L58"/>
    <mergeCell ref="K59:L59"/>
    <mergeCell ref="C57:C59"/>
  </mergeCells>
  <printOptions horizontalCentered="1" verticalCentered="1"/>
  <pageMargins left="0.4" right="0.13" top="0.18" bottom="0.51" header="0.12" footer="0.45"/>
  <pageSetup fitToHeight="2" horizontalDpi="300" verticalDpi="300" orientation="landscape" paperSize="9" scale="63" r:id="rId2"/>
  <rowBreaks count="1" manualBreakCount="1">
    <brk id="31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2"/>
  <dimension ref="A1:V67"/>
  <sheetViews>
    <sheetView zoomScale="75" zoomScaleNormal="75" zoomScaleSheetLayoutView="75" workbookViewId="0" topLeftCell="A1">
      <selection activeCell="C45" sqref="C45"/>
    </sheetView>
  </sheetViews>
  <sheetFormatPr defaultColWidth="9.140625" defaultRowHeight="12.75"/>
  <cols>
    <col min="1" max="1" width="5.7109375" style="1" customWidth="1"/>
    <col min="2" max="2" width="5.28125" style="74" customWidth="1"/>
    <col min="3" max="3" width="39.57421875" style="75" bestFit="1" customWidth="1"/>
    <col min="4" max="4" width="6.00390625" style="10" bestFit="1" customWidth="1"/>
    <col min="5" max="6" width="6.140625" style="1" customWidth="1"/>
    <col min="7" max="7" width="6.421875" style="3" customWidth="1"/>
    <col min="8" max="8" width="7.8515625" style="3" customWidth="1"/>
    <col min="9" max="9" width="6.140625" style="12" bestFit="1" customWidth="1"/>
    <col min="10" max="10" width="11.8515625" style="3" customWidth="1"/>
    <col min="11" max="11" width="7.00390625" style="2" customWidth="1"/>
    <col min="12" max="12" width="7.421875" style="2" customWidth="1"/>
    <col min="13" max="13" width="5.8515625" style="2" customWidth="1"/>
    <col min="14" max="14" width="1.7109375" style="3" customWidth="1"/>
    <col min="15" max="17" width="5.421875" style="4" customWidth="1"/>
    <col min="18" max="18" width="6.00390625" style="5" customWidth="1"/>
    <col min="19" max="19" width="5.421875" style="0" customWidth="1"/>
    <col min="20" max="20" width="6.7109375" style="6" bestFit="1" customWidth="1"/>
  </cols>
  <sheetData>
    <row r="1" spans="1:11" ht="94.5" customHeight="1">
      <c r="A1" s="1236"/>
      <c r="B1" s="1235"/>
      <c r="C1" s="1235"/>
      <c r="D1" s="1235"/>
      <c r="E1" s="1235"/>
      <c r="F1" s="1235"/>
      <c r="G1" s="1235"/>
      <c r="H1" s="1235"/>
      <c r="I1" s="1235"/>
      <c r="J1" s="1235"/>
      <c r="K1" s="1235"/>
    </row>
    <row r="2" spans="1:8" ht="18">
      <c r="A2" s="7"/>
      <c r="C2" s="9" t="s">
        <v>1</v>
      </c>
      <c r="E2" s="11"/>
      <c r="F2" s="11"/>
      <c r="G2" s="11"/>
      <c r="H2" s="11"/>
    </row>
    <row r="3" spans="1:20" ht="39" thickBot="1">
      <c r="A3" s="77" t="s">
        <v>2</v>
      </c>
      <c r="B3" s="78" t="s">
        <v>169</v>
      </c>
      <c r="C3" s="79" t="s">
        <v>4</v>
      </c>
      <c r="D3" s="609" t="s">
        <v>5</v>
      </c>
      <c r="E3" s="610" t="s">
        <v>6</v>
      </c>
      <c r="F3" s="610" t="s">
        <v>7</v>
      </c>
      <c r="G3" s="611" t="s">
        <v>8</v>
      </c>
      <c r="H3" s="243" t="s">
        <v>170</v>
      </c>
      <c r="I3" s="82" t="s">
        <v>10</v>
      </c>
      <c r="J3" s="21" t="s">
        <v>11</v>
      </c>
      <c r="L3" s="12"/>
      <c r="N3" s="2"/>
      <c r="O3" s="2"/>
      <c r="Q3" s="3"/>
      <c r="R3" s="3"/>
      <c r="S3" s="4"/>
      <c r="T3"/>
    </row>
    <row r="4" spans="1:20" ht="19.5">
      <c r="A4" s="245" t="s">
        <v>12</v>
      </c>
      <c r="B4" s="48">
        <v>1</v>
      </c>
      <c r="C4" s="612" t="s">
        <v>226</v>
      </c>
      <c r="D4" s="85">
        <v>16</v>
      </c>
      <c r="E4" s="86">
        <v>256</v>
      </c>
      <c r="F4" s="66">
        <v>204</v>
      </c>
      <c r="G4" s="48">
        <f aca="true" t="shared" si="0" ref="G4:G11">SUM(E4,F4)</f>
        <v>460</v>
      </c>
      <c r="H4" s="67">
        <f aca="true" t="shared" si="1" ref="H4:H11">COUNT(E4,F4)*B4+G4</f>
        <v>462</v>
      </c>
      <c r="I4" s="68">
        <f aca="true" t="shared" si="2" ref="I4:I11">H4-$H$4</f>
        <v>0</v>
      </c>
      <c r="J4" s="87">
        <v>51</v>
      </c>
      <c r="L4" s="31"/>
      <c r="N4" s="2"/>
      <c r="O4" s="2"/>
      <c r="Q4" s="3"/>
      <c r="R4" s="3"/>
      <c r="S4" s="4"/>
      <c r="T4">
        <v>51</v>
      </c>
    </row>
    <row r="5" spans="1:20" ht="18">
      <c r="A5" s="245" t="s">
        <v>14</v>
      </c>
      <c r="B5" s="35">
        <v>18</v>
      </c>
      <c r="C5" s="248" t="s">
        <v>49</v>
      </c>
      <c r="D5" s="37">
        <v>15</v>
      </c>
      <c r="E5" s="38">
        <v>245</v>
      </c>
      <c r="F5" s="39">
        <v>173</v>
      </c>
      <c r="G5" s="35">
        <f t="shared" si="0"/>
        <v>418</v>
      </c>
      <c r="H5" s="40">
        <f t="shared" si="1"/>
        <v>454</v>
      </c>
      <c r="I5" s="41">
        <f t="shared" si="2"/>
        <v>-8</v>
      </c>
      <c r="J5" s="87">
        <v>37</v>
      </c>
      <c r="L5" s="31"/>
      <c r="N5" s="2"/>
      <c r="O5" s="2"/>
      <c r="Q5" s="3"/>
      <c r="R5" s="3"/>
      <c r="S5" s="4"/>
      <c r="T5">
        <v>37</v>
      </c>
    </row>
    <row r="6" spans="1:20" ht="18">
      <c r="A6" s="249" t="s">
        <v>16</v>
      </c>
      <c r="B6" s="35">
        <v>16</v>
      </c>
      <c r="C6" s="248" t="s">
        <v>17</v>
      </c>
      <c r="D6" s="264">
        <v>18</v>
      </c>
      <c r="E6" s="233">
        <v>225</v>
      </c>
      <c r="F6" s="39">
        <v>158</v>
      </c>
      <c r="G6" s="35">
        <f t="shared" si="0"/>
        <v>383</v>
      </c>
      <c r="H6" s="40">
        <f t="shared" si="1"/>
        <v>415</v>
      </c>
      <c r="I6" s="41">
        <f t="shared" si="2"/>
        <v>-47</v>
      </c>
      <c r="J6" s="87">
        <v>28</v>
      </c>
      <c r="K6" s="45"/>
      <c r="L6" s="45"/>
      <c r="N6" s="2"/>
      <c r="O6" s="2"/>
      <c r="Q6" s="3"/>
      <c r="R6" s="3"/>
      <c r="S6" s="4"/>
      <c r="T6">
        <v>28</v>
      </c>
    </row>
    <row r="7" spans="1:20" ht="18">
      <c r="A7" s="245" t="s">
        <v>18</v>
      </c>
      <c r="B7" s="35">
        <v>0</v>
      </c>
      <c r="C7" s="248" t="s">
        <v>171</v>
      </c>
      <c r="D7" s="46">
        <v>14</v>
      </c>
      <c r="E7" s="38">
        <v>202</v>
      </c>
      <c r="F7" s="39">
        <v>201</v>
      </c>
      <c r="G7" s="35">
        <f t="shared" si="0"/>
        <v>403</v>
      </c>
      <c r="H7" s="40">
        <f t="shared" si="1"/>
        <v>403</v>
      </c>
      <c r="I7" s="41">
        <f t="shared" si="2"/>
        <v>-59</v>
      </c>
      <c r="J7" s="252" t="s">
        <v>20</v>
      </c>
      <c r="L7" s="31"/>
      <c r="N7" s="2"/>
      <c r="O7" s="2"/>
      <c r="Q7" s="3"/>
      <c r="R7" s="3"/>
      <c r="S7" s="4"/>
      <c r="T7">
        <v>4</v>
      </c>
    </row>
    <row r="8" spans="1:19" ht="18">
      <c r="A8" s="245" t="s">
        <v>21</v>
      </c>
      <c r="B8" s="48">
        <v>9</v>
      </c>
      <c r="C8" s="437" t="s">
        <v>247</v>
      </c>
      <c r="D8" s="37">
        <v>17</v>
      </c>
      <c r="E8" s="38">
        <v>222</v>
      </c>
      <c r="F8" s="39">
        <v>150</v>
      </c>
      <c r="G8" s="35">
        <f t="shared" si="0"/>
        <v>372</v>
      </c>
      <c r="H8" s="40">
        <f t="shared" si="1"/>
        <v>390</v>
      </c>
      <c r="I8" s="41">
        <f t="shared" si="2"/>
        <v>-72</v>
      </c>
      <c r="J8" s="252" t="s">
        <v>23</v>
      </c>
      <c r="L8" s="31"/>
      <c r="N8" s="2"/>
      <c r="O8" s="2"/>
      <c r="Q8" s="3"/>
      <c r="R8" s="3"/>
      <c r="S8" s="4"/>
    </row>
    <row r="9" spans="1:19" ht="18.75" thickBot="1">
      <c r="A9" s="253" t="s">
        <v>24</v>
      </c>
      <c r="B9" s="254">
        <v>4</v>
      </c>
      <c r="C9" s="613" t="s">
        <v>22</v>
      </c>
      <c r="D9" s="102">
        <v>19</v>
      </c>
      <c r="E9" s="103">
        <v>202</v>
      </c>
      <c r="F9" s="257">
        <v>180</v>
      </c>
      <c r="G9" s="254">
        <f t="shared" si="0"/>
        <v>382</v>
      </c>
      <c r="H9" s="104">
        <f t="shared" si="1"/>
        <v>390</v>
      </c>
      <c r="I9" s="259">
        <f t="shared" si="2"/>
        <v>-72</v>
      </c>
      <c r="J9" s="260">
        <v>-0.3</v>
      </c>
      <c r="L9" s="61"/>
      <c r="N9" s="2"/>
      <c r="O9" s="2"/>
      <c r="Q9" s="3"/>
      <c r="R9" s="3"/>
      <c r="S9" s="4"/>
    </row>
    <row r="10" spans="1:20" ht="18.75" thickTop="1">
      <c r="A10" s="62" t="s">
        <v>25</v>
      </c>
      <c r="B10" s="48">
        <v>8</v>
      </c>
      <c r="C10" s="265" t="s">
        <v>70</v>
      </c>
      <c r="D10" s="85">
        <v>20</v>
      </c>
      <c r="E10" s="86">
        <v>198</v>
      </c>
      <c r="F10" s="697">
        <v>156</v>
      </c>
      <c r="G10" s="48">
        <f t="shared" si="0"/>
        <v>354</v>
      </c>
      <c r="H10" s="67">
        <f t="shared" si="1"/>
        <v>370</v>
      </c>
      <c r="I10" s="698">
        <f t="shared" si="2"/>
        <v>-92</v>
      </c>
      <c r="J10" s="69"/>
      <c r="L10" s="70"/>
      <c r="N10" s="2"/>
      <c r="O10" s="2"/>
      <c r="Q10" s="3"/>
      <c r="R10" s="71"/>
      <c r="S10" s="4"/>
      <c r="T10">
        <v>120</v>
      </c>
    </row>
    <row r="11" spans="1:20" ht="18">
      <c r="A11" s="72" t="s">
        <v>27</v>
      </c>
      <c r="B11" s="48">
        <v>27</v>
      </c>
      <c r="C11" s="278" t="s">
        <v>219</v>
      </c>
      <c r="D11" s="37">
        <v>21</v>
      </c>
      <c r="E11" s="38">
        <v>180</v>
      </c>
      <c r="F11" s="39">
        <v>122</v>
      </c>
      <c r="G11" s="35">
        <f t="shared" si="0"/>
        <v>302</v>
      </c>
      <c r="H11" s="40">
        <f t="shared" si="1"/>
        <v>356</v>
      </c>
      <c r="I11" s="41">
        <f t="shared" si="2"/>
        <v>-106</v>
      </c>
      <c r="J11" s="69"/>
      <c r="L11" s="70"/>
      <c r="N11" s="2"/>
      <c r="O11" s="2"/>
      <c r="Q11" s="3"/>
      <c r="R11" s="71"/>
      <c r="S11" s="4"/>
      <c r="T11"/>
    </row>
    <row r="12" ht="98.25" customHeight="1">
      <c r="L12" s="76"/>
    </row>
    <row r="13" spans="1:8" ht="18">
      <c r="A13" s="7"/>
      <c r="C13" s="9" t="s">
        <v>31</v>
      </c>
      <c r="E13" s="11"/>
      <c r="F13" s="11"/>
      <c r="G13" s="11"/>
      <c r="H13" s="11"/>
    </row>
    <row r="14" spans="1:8" ht="49.5" customHeight="1" thickBot="1">
      <c r="A14" s="77" t="s">
        <v>32</v>
      </c>
      <c r="B14" s="78" t="s">
        <v>169</v>
      </c>
      <c r="C14" s="79" t="s">
        <v>4</v>
      </c>
      <c r="D14" s="77" t="s">
        <v>5</v>
      </c>
      <c r="E14" s="80" t="s">
        <v>6</v>
      </c>
      <c r="F14" s="81" t="s">
        <v>238</v>
      </c>
      <c r="G14" s="82" t="s">
        <v>10</v>
      </c>
      <c r="H14" s="83"/>
    </row>
    <row r="15" spans="1:19" ht="18">
      <c r="A15" s="84">
        <v>1</v>
      </c>
      <c r="B15" s="48">
        <v>18</v>
      </c>
      <c r="C15" s="648" t="s">
        <v>49</v>
      </c>
      <c r="D15" s="85" t="s">
        <v>177</v>
      </c>
      <c r="E15" s="86">
        <v>245</v>
      </c>
      <c r="F15" s="67">
        <f aca="true" t="shared" si="3" ref="F15:F29">B15+E15</f>
        <v>263</v>
      </c>
      <c r="G15" s="68">
        <f aca="true" t="shared" si="4" ref="G15:G29">F15-$F$20</f>
        <v>57</v>
      </c>
      <c r="I15" s="87">
        <v>1</v>
      </c>
      <c r="P15" s="88"/>
      <c r="Q15" s="89"/>
      <c r="R15" s="90"/>
      <c r="S15" s="91"/>
    </row>
    <row r="16" spans="1:19" ht="18.75" thickBot="1">
      <c r="A16" s="84">
        <v>2</v>
      </c>
      <c r="B16" s="92">
        <v>1</v>
      </c>
      <c r="C16" s="680" t="s">
        <v>226</v>
      </c>
      <c r="D16" s="37" t="s">
        <v>189</v>
      </c>
      <c r="E16" s="38">
        <v>256</v>
      </c>
      <c r="F16" s="67">
        <f t="shared" si="3"/>
        <v>257</v>
      </c>
      <c r="G16" s="41">
        <f t="shared" si="4"/>
        <v>51</v>
      </c>
      <c r="H16" s="100" t="s">
        <v>39</v>
      </c>
      <c r="I16" s="87">
        <v>2</v>
      </c>
      <c r="P16" s="88"/>
      <c r="Q16" s="89"/>
      <c r="R16" s="90"/>
      <c r="S16" s="91"/>
    </row>
    <row r="17" spans="1:19" ht="18">
      <c r="A17" s="94">
        <v>3</v>
      </c>
      <c r="B17" s="48">
        <v>16</v>
      </c>
      <c r="C17" s="582" t="s">
        <v>17</v>
      </c>
      <c r="D17" s="264" t="s">
        <v>179</v>
      </c>
      <c r="E17" s="233">
        <v>225</v>
      </c>
      <c r="F17" s="67">
        <f t="shared" si="3"/>
        <v>241</v>
      </c>
      <c r="G17" s="41">
        <f t="shared" si="4"/>
        <v>35</v>
      </c>
      <c r="H17" s="100" t="s">
        <v>39</v>
      </c>
      <c r="I17" s="87">
        <v>3</v>
      </c>
      <c r="J17" s="32"/>
      <c r="P17" s="88"/>
      <c r="Q17" s="89"/>
      <c r="R17" s="90"/>
      <c r="S17" s="91"/>
    </row>
    <row r="18" spans="1:19" ht="18.75" thickBot="1">
      <c r="A18" s="84">
        <v>4</v>
      </c>
      <c r="B18" s="624">
        <v>9</v>
      </c>
      <c r="C18" s="721" t="s">
        <v>247</v>
      </c>
      <c r="D18" s="37" t="s">
        <v>175</v>
      </c>
      <c r="E18" s="38">
        <v>222</v>
      </c>
      <c r="F18" s="67">
        <f t="shared" si="3"/>
        <v>231</v>
      </c>
      <c r="G18" s="41">
        <f t="shared" si="4"/>
        <v>25</v>
      </c>
      <c r="I18" s="87">
        <v>4</v>
      </c>
      <c r="P18" s="88"/>
      <c r="Q18" s="89"/>
      <c r="R18" s="90"/>
      <c r="S18" s="91"/>
    </row>
    <row r="19" spans="1:19" ht="18">
      <c r="A19" s="84">
        <v>5</v>
      </c>
      <c r="B19" s="48">
        <v>27</v>
      </c>
      <c r="C19" s="437" t="s">
        <v>219</v>
      </c>
      <c r="D19" s="37" t="s">
        <v>174</v>
      </c>
      <c r="E19" s="38">
        <v>180</v>
      </c>
      <c r="F19" s="67">
        <f t="shared" si="3"/>
        <v>207</v>
      </c>
      <c r="G19" s="41">
        <f t="shared" si="4"/>
        <v>1</v>
      </c>
      <c r="H19" s="96"/>
      <c r="I19" s="87">
        <v>5</v>
      </c>
      <c r="P19" s="88"/>
      <c r="Q19" s="89"/>
      <c r="R19" s="90"/>
      <c r="S19" s="91"/>
    </row>
    <row r="20" spans="1:19" ht="18.75" thickBot="1">
      <c r="A20" s="101">
        <v>6</v>
      </c>
      <c r="B20" s="48">
        <v>8</v>
      </c>
      <c r="C20" s="649" t="s">
        <v>70</v>
      </c>
      <c r="D20" s="102" t="s">
        <v>185</v>
      </c>
      <c r="E20" s="103">
        <v>198</v>
      </c>
      <c r="F20" s="104">
        <f t="shared" si="3"/>
        <v>206</v>
      </c>
      <c r="G20" s="105">
        <f t="shared" si="4"/>
        <v>0</v>
      </c>
      <c r="H20" s="96"/>
      <c r="I20" s="87">
        <v>6</v>
      </c>
      <c r="P20" s="88"/>
      <c r="Q20" s="89"/>
      <c r="R20" s="90"/>
      <c r="S20" s="91"/>
    </row>
    <row r="21" spans="1:19" ht="18.75" thickTop="1">
      <c r="A21" s="106">
        <v>7</v>
      </c>
      <c r="B21" s="48">
        <v>4</v>
      </c>
      <c r="C21" s="297" t="s">
        <v>22</v>
      </c>
      <c r="D21" s="85" t="s">
        <v>190</v>
      </c>
      <c r="E21" s="86">
        <v>202</v>
      </c>
      <c r="F21" s="67">
        <f t="shared" si="3"/>
        <v>206</v>
      </c>
      <c r="G21" s="68">
        <f t="shared" si="4"/>
        <v>0</v>
      </c>
      <c r="H21" s="100" t="s">
        <v>39</v>
      </c>
      <c r="I21" s="70"/>
      <c r="N21" s="4"/>
      <c r="P21" s="88"/>
      <c r="Q21" s="89"/>
      <c r="R21" s="90"/>
      <c r="S21" s="91"/>
    </row>
    <row r="22" spans="1:19" ht="18">
      <c r="A22" s="106">
        <v>8</v>
      </c>
      <c r="B22" s="48">
        <v>0</v>
      </c>
      <c r="C22" s="297" t="s">
        <v>171</v>
      </c>
      <c r="D22" s="46" t="s">
        <v>188</v>
      </c>
      <c r="E22" s="38">
        <v>202</v>
      </c>
      <c r="F22" s="67">
        <f t="shared" si="3"/>
        <v>202</v>
      </c>
      <c r="G22" s="41">
        <f t="shared" si="4"/>
        <v>-4</v>
      </c>
      <c r="H22" s="100" t="s">
        <v>39</v>
      </c>
      <c r="I22" s="70"/>
      <c r="P22" s="88"/>
      <c r="Q22" s="89"/>
      <c r="R22" s="90"/>
      <c r="S22" s="91"/>
    </row>
    <row r="23" spans="1:19" ht="18">
      <c r="A23" s="109">
        <v>9</v>
      </c>
      <c r="B23" s="48">
        <v>13</v>
      </c>
      <c r="C23" s="248" t="s">
        <v>28</v>
      </c>
      <c r="D23" s="37" t="s">
        <v>180</v>
      </c>
      <c r="E23" s="38">
        <v>184</v>
      </c>
      <c r="F23" s="67">
        <f t="shared" si="3"/>
        <v>197</v>
      </c>
      <c r="G23" s="41">
        <f t="shared" si="4"/>
        <v>-9</v>
      </c>
      <c r="I23" s="110"/>
      <c r="P23" s="88"/>
      <c r="Q23" s="89"/>
      <c r="R23" s="90"/>
      <c r="S23" s="91"/>
    </row>
    <row r="24" spans="1:19" ht="18.75" thickBot="1">
      <c r="A24" s="106">
        <v>10</v>
      </c>
      <c r="B24" s="165">
        <v>4</v>
      </c>
      <c r="C24" s="660" t="s">
        <v>30</v>
      </c>
      <c r="D24" s="37" t="s">
        <v>176</v>
      </c>
      <c r="E24" s="38">
        <v>189</v>
      </c>
      <c r="F24" s="67">
        <f t="shared" si="3"/>
        <v>193</v>
      </c>
      <c r="G24" s="41">
        <f t="shared" si="4"/>
        <v>-13</v>
      </c>
      <c r="I24" s="70"/>
      <c r="P24" s="88"/>
      <c r="Q24" s="89"/>
      <c r="R24" s="90"/>
      <c r="S24" s="91"/>
    </row>
    <row r="25" spans="1:19" ht="20.25" customHeight="1">
      <c r="A25" s="106">
        <v>11</v>
      </c>
      <c r="B25" s="48">
        <v>4</v>
      </c>
      <c r="C25" s="248" t="s">
        <v>130</v>
      </c>
      <c r="D25" s="46" t="s">
        <v>184</v>
      </c>
      <c r="E25" s="38">
        <v>189</v>
      </c>
      <c r="F25" s="67">
        <f t="shared" si="3"/>
        <v>193</v>
      </c>
      <c r="G25" s="41">
        <f t="shared" si="4"/>
        <v>-13</v>
      </c>
      <c r="I25" s="70"/>
      <c r="P25" s="88"/>
      <c r="Q25" s="113"/>
      <c r="R25" s="90"/>
      <c r="S25" s="91"/>
    </row>
    <row r="26" spans="1:19" ht="20.25" customHeight="1">
      <c r="A26" s="106">
        <v>12</v>
      </c>
      <c r="B26" s="48">
        <v>16</v>
      </c>
      <c r="C26" s="248" t="s">
        <v>150</v>
      </c>
      <c r="D26" s="37" t="s">
        <v>182</v>
      </c>
      <c r="E26" s="38">
        <v>171</v>
      </c>
      <c r="F26" s="67">
        <f t="shared" si="3"/>
        <v>187</v>
      </c>
      <c r="G26" s="41">
        <f t="shared" si="4"/>
        <v>-19</v>
      </c>
      <c r="I26" s="70"/>
      <c r="P26" s="88"/>
      <c r="Q26" s="113"/>
      <c r="R26" s="90"/>
      <c r="S26" s="91"/>
    </row>
    <row r="27" spans="1:19" ht="20.25" customHeight="1">
      <c r="A27" s="106">
        <v>13</v>
      </c>
      <c r="B27" s="48">
        <v>28</v>
      </c>
      <c r="C27" s="248" t="s">
        <v>212</v>
      </c>
      <c r="D27" s="37" t="s">
        <v>178</v>
      </c>
      <c r="E27" s="38">
        <v>156</v>
      </c>
      <c r="F27" s="67">
        <f t="shared" si="3"/>
        <v>184</v>
      </c>
      <c r="G27" s="41">
        <f t="shared" si="4"/>
        <v>-22</v>
      </c>
      <c r="H27" s="96"/>
      <c r="I27" s="70"/>
      <c r="P27" s="88"/>
      <c r="Q27" s="113"/>
      <c r="R27" s="90"/>
      <c r="S27" s="91"/>
    </row>
    <row r="28" spans="1:19" ht="20.25" customHeight="1">
      <c r="A28" s="106">
        <v>14</v>
      </c>
      <c r="B28" s="48">
        <v>13</v>
      </c>
      <c r="C28" s="248" t="s">
        <v>341</v>
      </c>
      <c r="D28" s="37" t="s">
        <v>183</v>
      </c>
      <c r="E28" s="38">
        <v>164</v>
      </c>
      <c r="F28" s="115">
        <f t="shared" si="3"/>
        <v>177</v>
      </c>
      <c r="G28" s="41">
        <f t="shared" si="4"/>
        <v>-29</v>
      </c>
      <c r="I28" s="70"/>
      <c r="P28" s="88"/>
      <c r="Q28" s="113"/>
      <c r="R28" s="90"/>
      <c r="S28" s="91"/>
    </row>
    <row r="29" spans="1:19" ht="21" customHeight="1">
      <c r="A29" s="106">
        <v>15</v>
      </c>
      <c r="B29" s="48">
        <v>25</v>
      </c>
      <c r="C29" s="649" t="s">
        <v>209</v>
      </c>
      <c r="D29" s="37" t="s">
        <v>187</v>
      </c>
      <c r="E29" s="38">
        <v>136</v>
      </c>
      <c r="F29" s="67">
        <f t="shared" si="3"/>
        <v>161</v>
      </c>
      <c r="G29" s="41">
        <f t="shared" si="4"/>
        <v>-45</v>
      </c>
      <c r="I29" s="70"/>
      <c r="P29" s="88"/>
      <c r="Q29" s="113"/>
      <c r="R29" s="90"/>
      <c r="S29" s="91"/>
    </row>
    <row r="30" spans="1:19" ht="130.5" customHeight="1">
      <c r="A30" s="116"/>
      <c r="B30" s="117"/>
      <c r="C30" s="118"/>
      <c r="D30" s="119"/>
      <c r="E30" s="120"/>
      <c r="F30" s="116"/>
      <c r="G30" s="96"/>
      <c r="H30" s="96"/>
      <c r="I30" s="70"/>
      <c r="P30" s="88"/>
      <c r="Q30" s="113"/>
      <c r="R30" s="90"/>
      <c r="S30" s="91"/>
    </row>
    <row r="31" spans="1:13" ht="20.25">
      <c r="A31" s="7" t="s">
        <v>56</v>
      </c>
      <c r="E31" s="121"/>
      <c r="M31" s="122">
        <f>MAX(E33:H48)</f>
        <v>243</v>
      </c>
    </row>
    <row r="32" spans="1:20" s="133" customFormat="1" ht="66" customHeight="1" thickBot="1">
      <c r="A32" s="77" t="s">
        <v>57</v>
      </c>
      <c r="B32" s="78" t="s">
        <v>169</v>
      </c>
      <c r="C32" s="79" t="s">
        <v>4</v>
      </c>
      <c r="D32" s="77" t="s">
        <v>5</v>
      </c>
      <c r="E32" s="123">
        <v>1</v>
      </c>
      <c r="F32" s="123">
        <v>2</v>
      </c>
      <c r="G32" s="123">
        <v>3</v>
      </c>
      <c r="H32" s="123">
        <v>4</v>
      </c>
      <c r="I32" s="124" t="s">
        <v>8</v>
      </c>
      <c r="J32" s="81" t="s">
        <v>186</v>
      </c>
      <c r="K32" s="125" t="s">
        <v>10</v>
      </c>
      <c r="L32" s="126" t="s">
        <v>59</v>
      </c>
      <c r="M32" s="79" t="s">
        <v>60</v>
      </c>
      <c r="N32" s="127"/>
      <c r="O32" s="128" t="s">
        <v>61</v>
      </c>
      <c r="P32" s="129" t="s">
        <v>62</v>
      </c>
      <c r="Q32" s="130" t="s">
        <v>63</v>
      </c>
      <c r="R32" s="130" t="s">
        <v>64</v>
      </c>
      <c r="S32" s="131" t="s">
        <v>65</v>
      </c>
      <c r="T32" s="132" t="s">
        <v>66</v>
      </c>
    </row>
    <row r="33" spans="1:20" s="133" customFormat="1" ht="20.25" customHeight="1">
      <c r="A33" s="134">
        <v>1</v>
      </c>
      <c r="B33" s="48">
        <v>1</v>
      </c>
      <c r="C33" s="582" t="s">
        <v>226</v>
      </c>
      <c r="D33" s="135" t="s">
        <v>195</v>
      </c>
      <c r="E33" s="136">
        <v>234</v>
      </c>
      <c r="F33" s="139">
        <v>186</v>
      </c>
      <c r="G33" s="139">
        <v>217</v>
      </c>
      <c r="H33" s="139">
        <v>243</v>
      </c>
      <c r="I33" s="140">
        <f aca="true" t="shared" si="5" ref="I33:I59">SUM(E33:H33)</f>
        <v>880</v>
      </c>
      <c r="J33" s="141">
        <f aca="true" t="shared" si="6" ref="J33:J59">COUNT(E33:H33)*B33+I33</f>
        <v>884</v>
      </c>
      <c r="K33" s="142">
        <f aca="true" t="shared" si="7" ref="K33:K59">J33-$J$42</f>
        <v>79</v>
      </c>
      <c r="L33" s="143">
        <f aca="true" t="shared" si="8" ref="L33:L59">MIN(E33:H33)</f>
        <v>186</v>
      </c>
      <c r="M33" s="144">
        <f aca="true" t="shared" si="9" ref="M33:M59">MAX(E33:H33)</f>
        <v>243</v>
      </c>
      <c r="N33" s="145"/>
      <c r="O33" s="146"/>
      <c r="P33" s="147"/>
      <c r="Q33" s="148"/>
      <c r="R33" s="66">
        <f aca="true" t="shared" si="10" ref="R33:R59">Q33+P33+B33</f>
        <v>1</v>
      </c>
      <c r="S33" s="149"/>
      <c r="T33" s="150">
        <f aca="true" t="shared" si="11" ref="T33:T59">IF(I33,AVERAGE(E33:H33),0)</f>
        <v>220</v>
      </c>
    </row>
    <row r="34" spans="1:20" s="133" customFormat="1" ht="20.25" customHeight="1" thickBot="1">
      <c r="A34" s="616">
        <v>2</v>
      </c>
      <c r="B34" s="92">
        <v>0</v>
      </c>
      <c r="C34" s="680" t="s">
        <v>171</v>
      </c>
      <c r="D34" s="618" t="s">
        <v>210</v>
      </c>
      <c r="E34" s="619">
        <v>217</v>
      </c>
      <c r="F34" s="620">
        <v>199</v>
      </c>
      <c r="G34" s="620">
        <v>228</v>
      </c>
      <c r="H34" s="620">
        <v>235</v>
      </c>
      <c r="I34" s="622">
        <f t="shared" si="5"/>
        <v>879</v>
      </c>
      <c r="J34" s="623">
        <f t="shared" si="6"/>
        <v>879</v>
      </c>
      <c r="K34" s="159">
        <f t="shared" si="7"/>
        <v>74</v>
      </c>
      <c r="L34" s="143">
        <f t="shared" si="8"/>
        <v>199</v>
      </c>
      <c r="M34" s="144">
        <f t="shared" si="9"/>
        <v>235</v>
      </c>
      <c r="N34" s="145"/>
      <c r="O34" s="146"/>
      <c r="P34" s="147"/>
      <c r="Q34" s="148"/>
      <c r="R34" s="66">
        <f t="shared" si="10"/>
        <v>0</v>
      </c>
      <c r="S34" s="149"/>
      <c r="T34" s="160">
        <f t="shared" si="11"/>
        <v>219.75</v>
      </c>
    </row>
    <row r="35" spans="1:20" s="133" customFormat="1" ht="20.25" customHeight="1">
      <c r="A35" s="161">
        <v>3</v>
      </c>
      <c r="B35" s="48">
        <v>16</v>
      </c>
      <c r="C35" s="582" t="s">
        <v>17</v>
      </c>
      <c r="D35" s="135" t="s">
        <v>179</v>
      </c>
      <c r="E35" s="136">
        <v>233</v>
      </c>
      <c r="F35" s="139">
        <v>176</v>
      </c>
      <c r="G35" s="139">
        <v>210</v>
      </c>
      <c r="H35" s="139">
        <v>185</v>
      </c>
      <c r="I35" s="140">
        <f t="shared" si="5"/>
        <v>804</v>
      </c>
      <c r="J35" s="141">
        <f t="shared" si="6"/>
        <v>868</v>
      </c>
      <c r="K35" s="159">
        <f t="shared" si="7"/>
        <v>63</v>
      </c>
      <c r="L35" s="143">
        <f t="shared" si="8"/>
        <v>176</v>
      </c>
      <c r="M35" s="144">
        <f t="shared" si="9"/>
        <v>233</v>
      </c>
      <c r="N35" s="145"/>
      <c r="O35" s="146"/>
      <c r="P35" s="147"/>
      <c r="Q35" s="148"/>
      <c r="R35" s="66">
        <f t="shared" si="10"/>
        <v>16</v>
      </c>
      <c r="S35" s="149"/>
      <c r="T35" s="160">
        <f t="shared" si="11"/>
        <v>201</v>
      </c>
    </row>
    <row r="36" spans="1:20" s="133" customFormat="1" ht="20.25" customHeight="1" thickBot="1">
      <c r="A36" s="655">
        <v>4</v>
      </c>
      <c r="B36" s="624">
        <v>4</v>
      </c>
      <c r="C36" s="680" t="s">
        <v>22</v>
      </c>
      <c r="D36" s="625" t="s">
        <v>211</v>
      </c>
      <c r="E36" s="626">
        <v>219</v>
      </c>
      <c r="F36" s="627">
        <v>205</v>
      </c>
      <c r="G36" s="627">
        <v>205</v>
      </c>
      <c r="H36" s="627">
        <v>202</v>
      </c>
      <c r="I36" s="628">
        <f t="shared" si="5"/>
        <v>831</v>
      </c>
      <c r="J36" s="629">
        <f t="shared" si="6"/>
        <v>847</v>
      </c>
      <c r="K36" s="630">
        <f t="shared" si="7"/>
        <v>42</v>
      </c>
      <c r="L36" s="631">
        <f t="shared" si="8"/>
        <v>202</v>
      </c>
      <c r="M36" s="632">
        <f t="shared" si="9"/>
        <v>219</v>
      </c>
      <c r="N36" s="633"/>
      <c r="O36" s="634"/>
      <c r="P36" s="635"/>
      <c r="Q36" s="148"/>
      <c r="R36" s="66">
        <f t="shared" si="10"/>
        <v>4</v>
      </c>
      <c r="S36" s="149"/>
      <c r="T36" s="160">
        <f t="shared" si="11"/>
        <v>207.75</v>
      </c>
    </row>
    <row r="37" spans="1:20" s="180" customFormat="1" ht="20.25" customHeight="1">
      <c r="A37" s="179">
        <v>5</v>
      </c>
      <c r="B37" s="48">
        <v>16</v>
      </c>
      <c r="C37" s="437" t="s">
        <v>150</v>
      </c>
      <c r="D37" s="135" t="s">
        <v>187</v>
      </c>
      <c r="E37" s="163">
        <v>169</v>
      </c>
      <c r="F37" s="139">
        <v>181</v>
      </c>
      <c r="G37" s="139">
        <v>205</v>
      </c>
      <c r="H37" s="139">
        <v>217</v>
      </c>
      <c r="I37" s="140">
        <f t="shared" si="5"/>
        <v>772</v>
      </c>
      <c r="J37" s="141">
        <f t="shared" si="6"/>
        <v>836</v>
      </c>
      <c r="K37" s="142">
        <f t="shared" si="7"/>
        <v>31</v>
      </c>
      <c r="L37" s="143">
        <f t="shared" si="8"/>
        <v>169</v>
      </c>
      <c r="M37" s="144">
        <f t="shared" si="9"/>
        <v>217</v>
      </c>
      <c r="N37" s="145"/>
      <c r="O37" s="163">
        <v>169</v>
      </c>
      <c r="P37" s="147"/>
      <c r="Q37" s="148"/>
      <c r="R37" s="66">
        <f t="shared" si="10"/>
        <v>16</v>
      </c>
      <c r="S37" s="149" t="s">
        <v>175</v>
      </c>
      <c r="T37" s="160">
        <f t="shared" si="11"/>
        <v>193</v>
      </c>
    </row>
    <row r="38" spans="1:20" s="180" customFormat="1" ht="20.25" customHeight="1">
      <c r="A38" s="181">
        <v>6</v>
      </c>
      <c r="B38" s="48">
        <v>13</v>
      </c>
      <c r="C38" s="248" t="s">
        <v>28</v>
      </c>
      <c r="D38" s="135" t="s">
        <v>207</v>
      </c>
      <c r="E38" s="136">
        <v>235</v>
      </c>
      <c r="F38" s="163">
        <v>172</v>
      </c>
      <c r="G38" s="139">
        <v>182</v>
      </c>
      <c r="H38" s="139">
        <v>192</v>
      </c>
      <c r="I38" s="140">
        <f t="shared" si="5"/>
        <v>781</v>
      </c>
      <c r="J38" s="141">
        <f t="shared" si="6"/>
        <v>833</v>
      </c>
      <c r="K38" s="159">
        <f t="shared" si="7"/>
        <v>28</v>
      </c>
      <c r="L38" s="143">
        <f t="shared" si="8"/>
        <v>172</v>
      </c>
      <c r="M38" s="144">
        <f t="shared" si="9"/>
        <v>235</v>
      </c>
      <c r="N38" s="145"/>
      <c r="O38" s="163">
        <v>172</v>
      </c>
      <c r="P38" s="147"/>
      <c r="Q38" s="148"/>
      <c r="R38" s="66">
        <f t="shared" si="10"/>
        <v>13</v>
      </c>
      <c r="S38" s="149" t="s">
        <v>178</v>
      </c>
      <c r="T38" s="160">
        <f t="shared" si="11"/>
        <v>195.25</v>
      </c>
    </row>
    <row r="39" spans="1:20" s="133" customFormat="1" ht="20.25" customHeight="1">
      <c r="A39" s="181">
        <v>7</v>
      </c>
      <c r="B39" s="48">
        <v>9</v>
      </c>
      <c r="C39" s="248" t="s">
        <v>247</v>
      </c>
      <c r="D39" s="135" t="s">
        <v>204</v>
      </c>
      <c r="E39" s="136">
        <v>188</v>
      </c>
      <c r="F39" s="139">
        <v>182</v>
      </c>
      <c r="G39" s="163">
        <v>205</v>
      </c>
      <c r="H39" s="139">
        <v>205</v>
      </c>
      <c r="I39" s="140">
        <f t="shared" si="5"/>
        <v>780</v>
      </c>
      <c r="J39" s="141">
        <f t="shared" si="6"/>
        <v>816</v>
      </c>
      <c r="K39" s="159">
        <f t="shared" si="7"/>
        <v>11</v>
      </c>
      <c r="L39" s="143">
        <f t="shared" si="8"/>
        <v>182</v>
      </c>
      <c r="M39" s="144">
        <f t="shared" si="9"/>
        <v>205</v>
      </c>
      <c r="N39" s="145"/>
      <c r="O39" s="163">
        <v>205</v>
      </c>
      <c r="P39" s="147"/>
      <c r="Q39" s="148"/>
      <c r="R39" s="66">
        <f t="shared" si="10"/>
        <v>9</v>
      </c>
      <c r="S39" s="149" t="s">
        <v>190</v>
      </c>
      <c r="T39" s="160">
        <f t="shared" si="11"/>
        <v>195</v>
      </c>
    </row>
    <row r="40" spans="1:20" s="133" customFormat="1" ht="20.25" customHeight="1">
      <c r="A40" s="181">
        <v>8</v>
      </c>
      <c r="B40" s="48">
        <v>27</v>
      </c>
      <c r="C40" s="248" t="s">
        <v>219</v>
      </c>
      <c r="D40" s="135" t="s">
        <v>183</v>
      </c>
      <c r="E40" s="136">
        <v>214</v>
      </c>
      <c r="F40" s="139">
        <v>160</v>
      </c>
      <c r="G40" s="139">
        <v>164</v>
      </c>
      <c r="H40" s="139">
        <v>170</v>
      </c>
      <c r="I40" s="140">
        <f t="shared" si="5"/>
        <v>708</v>
      </c>
      <c r="J40" s="141">
        <f t="shared" si="6"/>
        <v>816</v>
      </c>
      <c r="K40" s="159">
        <f t="shared" si="7"/>
        <v>11</v>
      </c>
      <c r="L40" s="143">
        <f t="shared" si="8"/>
        <v>160</v>
      </c>
      <c r="M40" s="144">
        <f t="shared" si="9"/>
        <v>214</v>
      </c>
      <c r="N40" s="145"/>
      <c r="O40" s="146"/>
      <c r="P40" s="147"/>
      <c r="Q40" s="148"/>
      <c r="R40" s="66">
        <f t="shared" si="10"/>
        <v>27</v>
      </c>
      <c r="S40" s="149"/>
      <c r="T40" s="160">
        <f t="shared" si="11"/>
        <v>177</v>
      </c>
    </row>
    <row r="41" spans="1:20" s="133" customFormat="1" ht="20.25" customHeight="1">
      <c r="A41" s="182">
        <v>9</v>
      </c>
      <c r="B41" s="48">
        <v>13</v>
      </c>
      <c r="C41" s="248" t="s">
        <v>341</v>
      </c>
      <c r="D41" s="135" t="s">
        <v>188</v>
      </c>
      <c r="E41" s="136">
        <v>183</v>
      </c>
      <c r="F41" s="139">
        <v>172</v>
      </c>
      <c r="G41" s="201">
        <v>208</v>
      </c>
      <c r="H41" s="139">
        <v>195</v>
      </c>
      <c r="I41" s="140">
        <f t="shared" si="5"/>
        <v>758</v>
      </c>
      <c r="J41" s="141">
        <f t="shared" si="6"/>
        <v>810</v>
      </c>
      <c r="K41" s="159">
        <f t="shared" si="7"/>
        <v>5</v>
      </c>
      <c r="L41" s="143">
        <f t="shared" si="8"/>
        <v>172</v>
      </c>
      <c r="M41" s="144">
        <f t="shared" si="9"/>
        <v>208</v>
      </c>
      <c r="N41" s="145"/>
      <c r="O41" s="146"/>
      <c r="P41" s="201">
        <v>208</v>
      </c>
      <c r="Q41" s="148"/>
      <c r="R41" s="66">
        <f t="shared" si="10"/>
        <v>221</v>
      </c>
      <c r="S41" s="149" t="s">
        <v>181</v>
      </c>
      <c r="T41" s="160">
        <f t="shared" si="11"/>
        <v>189.5</v>
      </c>
    </row>
    <row r="42" spans="1:20" s="133" customFormat="1" ht="20.25" customHeight="1" thickBot="1">
      <c r="A42" s="659">
        <v>10</v>
      </c>
      <c r="B42" s="165">
        <v>4</v>
      </c>
      <c r="C42" s="639" t="s">
        <v>130</v>
      </c>
      <c r="D42" s="166" t="s">
        <v>176</v>
      </c>
      <c r="E42" s="640">
        <v>211</v>
      </c>
      <c r="F42" s="168">
        <v>196</v>
      </c>
      <c r="G42" s="168">
        <v>194</v>
      </c>
      <c r="H42" s="168">
        <v>188</v>
      </c>
      <c r="I42" s="171">
        <f t="shared" si="5"/>
        <v>789</v>
      </c>
      <c r="J42" s="172">
        <f t="shared" si="6"/>
        <v>805</v>
      </c>
      <c r="K42" s="173">
        <f t="shared" si="7"/>
        <v>0</v>
      </c>
      <c r="L42" s="174">
        <f t="shared" si="8"/>
        <v>188</v>
      </c>
      <c r="M42" s="175">
        <f t="shared" si="9"/>
        <v>211</v>
      </c>
      <c r="N42" s="176"/>
      <c r="O42" s="641"/>
      <c r="P42" s="177"/>
      <c r="Q42" s="178"/>
      <c r="R42" s="642">
        <f t="shared" si="10"/>
        <v>4</v>
      </c>
      <c r="S42" s="643"/>
      <c r="T42" s="644">
        <f t="shared" si="11"/>
        <v>197.25</v>
      </c>
    </row>
    <row r="43" spans="1:20" s="133" customFormat="1" ht="20.25" customHeight="1">
      <c r="A43" s="106">
        <v>11</v>
      </c>
      <c r="B43" s="48">
        <v>9</v>
      </c>
      <c r="C43" s="437" t="s">
        <v>42</v>
      </c>
      <c r="D43" s="135" t="s">
        <v>185</v>
      </c>
      <c r="E43" s="136">
        <v>189</v>
      </c>
      <c r="F43" s="139">
        <v>195</v>
      </c>
      <c r="G43" s="139">
        <v>192</v>
      </c>
      <c r="H43" s="163">
        <v>191</v>
      </c>
      <c r="I43" s="140">
        <f t="shared" si="5"/>
        <v>767</v>
      </c>
      <c r="J43" s="141">
        <f t="shared" si="6"/>
        <v>803</v>
      </c>
      <c r="K43" s="142">
        <f t="shared" si="7"/>
        <v>-2</v>
      </c>
      <c r="L43" s="143">
        <f t="shared" si="8"/>
        <v>189</v>
      </c>
      <c r="M43" s="144">
        <f t="shared" si="9"/>
        <v>195</v>
      </c>
      <c r="N43" s="145"/>
      <c r="O43" s="163">
        <v>191</v>
      </c>
      <c r="P43" s="147"/>
      <c r="Q43" s="148"/>
      <c r="R43" s="66">
        <f t="shared" si="10"/>
        <v>9</v>
      </c>
      <c r="S43" s="149" t="s">
        <v>180</v>
      </c>
      <c r="T43" s="150">
        <f t="shared" si="11"/>
        <v>191.75</v>
      </c>
    </row>
    <row r="44" spans="1:20" s="133" customFormat="1" ht="20.25" customHeight="1">
      <c r="A44" s="109">
        <v>12</v>
      </c>
      <c r="B44" s="48">
        <v>20</v>
      </c>
      <c r="C44" s="248" t="s">
        <v>86</v>
      </c>
      <c r="D44" s="135" t="s">
        <v>199</v>
      </c>
      <c r="E44" s="136">
        <v>197</v>
      </c>
      <c r="F44" s="139">
        <v>178</v>
      </c>
      <c r="G44" s="163">
        <v>162</v>
      </c>
      <c r="H44" s="139">
        <v>170</v>
      </c>
      <c r="I44" s="140">
        <f t="shared" si="5"/>
        <v>707</v>
      </c>
      <c r="J44" s="141">
        <f t="shared" si="6"/>
        <v>787</v>
      </c>
      <c r="K44" s="159">
        <f t="shared" si="7"/>
        <v>-18</v>
      </c>
      <c r="L44" s="143">
        <f t="shared" si="8"/>
        <v>162</v>
      </c>
      <c r="M44" s="144">
        <f t="shared" si="9"/>
        <v>197</v>
      </c>
      <c r="N44" s="145"/>
      <c r="O44" s="163">
        <v>162</v>
      </c>
      <c r="P44" s="147"/>
      <c r="Q44" s="148"/>
      <c r="R44" s="66">
        <f t="shared" si="10"/>
        <v>20</v>
      </c>
      <c r="S44" s="149" t="s">
        <v>184</v>
      </c>
      <c r="T44" s="160">
        <f t="shared" si="11"/>
        <v>176.75</v>
      </c>
    </row>
    <row r="45" spans="1:20" s="133" customFormat="1" ht="20.25" customHeight="1">
      <c r="A45" s="109">
        <v>13</v>
      </c>
      <c r="B45" s="48">
        <v>18</v>
      </c>
      <c r="C45" s="248" t="s">
        <v>268</v>
      </c>
      <c r="D45" s="135" t="s">
        <v>196</v>
      </c>
      <c r="E45" s="136">
        <v>200</v>
      </c>
      <c r="F45" s="139">
        <v>159</v>
      </c>
      <c r="G45" s="139">
        <v>167</v>
      </c>
      <c r="H45" s="139">
        <v>153</v>
      </c>
      <c r="I45" s="140">
        <f t="shared" si="5"/>
        <v>679</v>
      </c>
      <c r="J45" s="141">
        <f t="shared" si="6"/>
        <v>751</v>
      </c>
      <c r="K45" s="159">
        <f t="shared" si="7"/>
        <v>-54</v>
      </c>
      <c r="L45" s="143">
        <f t="shared" si="8"/>
        <v>153</v>
      </c>
      <c r="M45" s="144">
        <f t="shared" si="9"/>
        <v>200</v>
      </c>
      <c r="N45" s="145"/>
      <c r="O45" s="146"/>
      <c r="P45" s="147"/>
      <c r="Q45" s="148"/>
      <c r="R45" s="66">
        <f t="shared" si="10"/>
        <v>18</v>
      </c>
      <c r="S45" s="149"/>
      <c r="T45" s="160">
        <f t="shared" si="11"/>
        <v>169.75</v>
      </c>
    </row>
    <row r="46" spans="1:20" s="133" customFormat="1" ht="20.25" customHeight="1">
      <c r="A46" s="202">
        <v>14</v>
      </c>
      <c r="B46" s="48">
        <v>28</v>
      </c>
      <c r="C46" s="436" t="s">
        <v>212</v>
      </c>
      <c r="D46" s="135" t="s">
        <v>184</v>
      </c>
      <c r="E46" s="136">
        <v>175</v>
      </c>
      <c r="F46" s="139">
        <v>127</v>
      </c>
      <c r="G46" s="139">
        <v>196</v>
      </c>
      <c r="H46" s="139">
        <v>138</v>
      </c>
      <c r="I46" s="140">
        <f t="shared" si="5"/>
        <v>636</v>
      </c>
      <c r="J46" s="141">
        <f t="shared" si="6"/>
        <v>748</v>
      </c>
      <c r="K46" s="159">
        <f t="shared" si="7"/>
        <v>-57</v>
      </c>
      <c r="L46" s="143">
        <f t="shared" si="8"/>
        <v>127</v>
      </c>
      <c r="M46" s="144">
        <f t="shared" si="9"/>
        <v>196</v>
      </c>
      <c r="N46" s="145"/>
      <c r="O46" s="146"/>
      <c r="P46" s="147"/>
      <c r="Q46" s="207">
        <v>146</v>
      </c>
      <c r="R46" s="66">
        <f t="shared" si="10"/>
        <v>174</v>
      </c>
      <c r="S46" s="149" t="s">
        <v>187</v>
      </c>
      <c r="T46" s="160">
        <f t="shared" si="11"/>
        <v>159</v>
      </c>
    </row>
    <row r="47" spans="1:20" s="133" customFormat="1" ht="20.25" customHeight="1">
      <c r="A47" s="109">
        <v>15</v>
      </c>
      <c r="B47" s="48">
        <v>17</v>
      </c>
      <c r="C47" s="248" t="s">
        <v>342</v>
      </c>
      <c r="D47" s="135" t="s">
        <v>181</v>
      </c>
      <c r="E47" s="136">
        <v>182</v>
      </c>
      <c r="F47" s="139">
        <v>147</v>
      </c>
      <c r="G47" s="139">
        <v>163</v>
      </c>
      <c r="H47" s="139">
        <v>180</v>
      </c>
      <c r="I47" s="140">
        <f t="shared" si="5"/>
        <v>672</v>
      </c>
      <c r="J47" s="141">
        <f t="shared" si="6"/>
        <v>740</v>
      </c>
      <c r="K47" s="159">
        <f t="shared" si="7"/>
        <v>-65</v>
      </c>
      <c r="L47" s="143">
        <f t="shared" si="8"/>
        <v>147</v>
      </c>
      <c r="M47" s="144">
        <f t="shared" si="9"/>
        <v>182</v>
      </c>
      <c r="N47" s="145"/>
      <c r="O47" s="146"/>
      <c r="P47" s="201">
        <v>132</v>
      </c>
      <c r="Q47" s="148"/>
      <c r="R47" s="66">
        <f t="shared" si="10"/>
        <v>149</v>
      </c>
      <c r="S47" s="149" t="s">
        <v>185</v>
      </c>
      <c r="T47" s="160">
        <f t="shared" si="11"/>
        <v>168</v>
      </c>
    </row>
    <row r="48" spans="1:20" s="206" customFormat="1" ht="20.25" customHeight="1">
      <c r="A48" s="205">
        <v>16</v>
      </c>
      <c r="B48" s="48">
        <v>21</v>
      </c>
      <c r="C48" s="248" t="s">
        <v>45</v>
      </c>
      <c r="D48" s="135" t="s">
        <v>177</v>
      </c>
      <c r="E48" s="163">
        <v>160</v>
      </c>
      <c r="F48" s="139">
        <v>146</v>
      </c>
      <c r="G48" s="139">
        <v>182</v>
      </c>
      <c r="H48" s="139">
        <v>167</v>
      </c>
      <c r="I48" s="140">
        <f t="shared" si="5"/>
        <v>655</v>
      </c>
      <c r="J48" s="141">
        <f t="shared" si="6"/>
        <v>739</v>
      </c>
      <c r="K48" s="159">
        <f t="shared" si="7"/>
        <v>-66</v>
      </c>
      <c r="L48" s="143">
        <f t="shared" si="8"/>
        <v>146</v>
      </c>
      <c r="M48" s="144">
        <f t="shared" si="9"/>
        <v>182</v>
      </c>
      <c r="N48" s="145"/>
      <c r="O48" s="163">
        <v>160</v>
      </c>
      <c r="P48" s="147"/>
      <c r="Q48" s="148"/>
      <c r="R48" s="66">
        <f t="shared" si="10"/>
        <v>21</v>
      </c>
      <c r="S48" s="149" t="s">
        <v>183</v>
      </c>
      <c r="T48" s="160">
        <f t="shared" si="11"/>
        <v>163.75</v>
      </c>
    </row>
    <row r="49" spans="1:20" s="206" customFormat="1" ht="20.25" customHeight="1">
      <c r="A49" s="205">
        <v>17</v>
      </c>
      <c r="B49" s="48">
        <v>4</v>
      </c>
      <c r="C49" s="649" t="s">
        <v>30</v>
      </c>
      <c r="D49" s="135" t="s">
        <v>182</v>
      </c>
      <c r="E49" s="136">
        <v>174</v>
      </c>
      <c r="F49" s="139">
        <v>232</v>
      </c>
      <c r="G49" s="139">
        <v>164</v>
      </c>
      <c r="H49" s="139">
        <v>145</v>
      </c>
      <c r="I49" s="140">
        <f t="shared" si="5"/>
        <v>715</v>
      </c>
      <c r="J49" s="141">
        <f t="shared" si="6"/>
        <v>731</v>
      </c>
      <c r="K49" s="159">
        <f t="shared" si="7"/>
        <v>-74</v>
      </c>
      <c r="L49" s="143">
        <f t="shared" si="8"/>
        <v>145</v>
      </c>
      <c r="M49" s="144">
        <f t="shared" si="9"/>
        <v>232</v>
      </c>
      <c r="N49" s="145"/>
      <c r="O49" s="146"/>
      <c r="P49" s="147"/>
      <c r="Q49" s="207">
        <v>224</v>
      </c>
      <c r="R49" s="66">
        <f t="shared" si="10"/>
        <v>228</v>
      </c>
      <c r="S49" s="149" t="s">
        <v>176</v>
      </c>
      <c r="T49" s="160">
        <f t="shared" si="11"/>
        <v>178.75</v>
      </c>
    </row>
    <row r="50" spans="1:20" s="206" customFormat="1" ht="20.25" customHeight="1">
      <c r="A50" s="205">
        <v>18</v>
      </c>
      <c r="B50" s="48">
        <v>25</v>
      </c>
      <c r="C50" s="649" t="s">
        <v>209</v>
      </c>
      <c r="D50" s="135" t="s">
        <v>178</v>
      </c>
      <c r="E50" s="136">
        <v>166</v>
      </c>
      <c r="F50" s="139">
        <v>182</v>
      </c>
      <c r="G50" s="139">
        <v>125</v>
      </c>
      <c r="H50" s="139">
        <v>154</v>
      </c>
      <c r="I50" s="140">
        <f t="shared" si="5"/>
        <v>627</v>
      </c>
      <c r="J50" s="141">
        <f t="shared" si="6"/>
        <v>727</v>
      </c>
      <c r="K50" s="159">
        <f t="shared" si="7"/>
        <v>-78</v>
      </c>
      <c r="L50" s="143">
        <f t="shared" si="8"/>
        <v>125</v>
      </c>
      <c r="M50" s="144">
        <f t="shared" si="9"/>
        <v>182</v>
      </c>
      <c r="N50" s="145"/>
      <c r="O50" s="146"/>
      <c r="P50" s="147"/>
      <c r="Q50" s="207">
        <v>189</v>
      </c>
      <c r="R50" s="66">
        <f t="shared" si="10"/>
        <v>214</v>
      </c>
      <c r="S50" s="149" t="s">
        <v>177</v>
      </c>
      <c r="T50" s="160">
        <f t="shared" si="11"/>
        <v>156.75</v>
      </c>
    </row>
    <row r="51" spans="1:20" s="206" customFormat="1" ht="20.25" customHeight="1">
      <c r="A51" s="205">
        <v>19</v>
      </c>
      <c r="B51" s="48">
        <v>8</v>
      </c>
      <c r="C51" s="649" t="s">
        <v>70</v>
      </c>
      <c r="D51" s="135" t="s">
        <v>190</v>
      </c>
      <c r="E51" s="136">
        <v>182</v>
      </c>
      <c r="F51" s="139">
        <v>154</v>
      </c>
      <c r="G51" s="139">
        <v>196</v>
      </c>
      <c r="H51" s="139">
        <v>146</v>
      </c>
      <c r="I51" s="140">
        <f t="shared" si="5"/>
        <v>678</v>
      </c>
      <c r="J51" s="141">
        <f t="shared" si="6"/>
        <v>710</v>
      </c>
      <c r="K51" s="159">
        <f t="shared" si="7"/>
        <v>-95</v>
      </c>
      <c r="L51" s="143">
        <f t="shared" si="8"/>
        <v>146</v>
      </c>
      <c r="M51" s="144">
        <f t="shared" si="9"/>
        <v>196</v>
      </c>
      <c r="N51" s="145"/>
      <c r="O51" s="146"/>
      <c r="P51" s="147"/>
      <c r="Q51" s="207">
        <v>219</v>
      </c>
      <c r="R51" s="66">
        <f t="shared" si="10"/>
        <v>227</v>
      </c>
      <c r="S51" s="149" t="s">
        <v>188</v>
      </c>
      <c r="T51" s="160">
        <f t="shared" si="11"/>
        <v>169.5</v>
      </c>
    </row>
    <row r="52" spans="1:20" s="206" customFormat="1" ht="20.25" customHeight="1">
      <c r="A52" s="205">
        <v>20</v>
      </c>
      <c r="B52" s="48">
        <v>23</v>
      </c>
      <c r="C52" s="248" t="s">
        <v>117</v>
      </c>
      <c r="D52" s="135" t="s">
        <v>175</v>
      </c>
      <c r="E52" s="136">
        <v>147</v>
      </c>
      <c r="F52" s="139">
        <v>161</v>
      </c>
      <c r="G52" s="139">
        <v>168</v>
      </c>
      <c r="H52" s="139">
        <v>141</v>
      </c>
      <c r="I52" s="140">
        <f t="shared" si="5"/>
        <v>617</v>
      </c>
      <c r="J52" s="141">
        <f t="shared" si="6"/>
        <v>709</v>
      </c>
      <c r="K52" s="159">
        <f t="shared" si="7"/>
        <v>-96</v>
      </c>
      <c r="L52" s="143">
        <f t="shared" si="8"/>
        <v>141</v>
      </c>
      <c r="M52" s="144">
        <f t="shared" si="9"/>
        <v>168</v>
      </c>
      <c r="N52" s="145"/>
      <c r="O52" s="146"/>
      <c r="P52" s="147"/>
      <c r="Q52" s="148"/>
      <c r="R52" s="66">
        <f t="shared" si="10"/>
        <v>23</v>
      </c>
      <c r="S52" s="149"/>
      <c r="T52" s="160">
        <f t="shared" si="11"/>
        <v>154.25</v>
      </c>
    </row>
    <row r="53" spans="1:20" s="206" customFormat="1" ht="20.25" customHeight="1">
      <c r="A53" s="205">
        <v>21</v>
      </c>
      <c r="B53" s="48">
        <v>0</v>
      </c>
      <c r="C53" s="248" t="s">
        <v>269</v>
      </c>
      <c r="D53" s="447" t="s">
        <v>174</v>
      </c>
      <c r="E53" s="203">
        <v>170</v>
      </c>
      <c r="F53" s="204">
        <v>173</v>
      </c>
      <c r="G53" s="204">
        <v>198</v>
      </c>
      <c r="H53" s="204">
        <v>158</v>
      </c>
      <c r="I53" s="140">
        <f t="shared" si="5"/>
        <v>699</v>
      </c>
      <c r="J53" s="141">
        <f t="shared" si="6"/>
        <v>699</v>
      </c>
      <c r="K53" s="159">
        <f t="shared" si="7"/>
        <v>-106</v>
      </c>
      <c r="L53" s="143">
        <f t="shared" si="8"/>
        <v>158</v>
      </c>
      <c r="M53" s="144">
        <f t="shared" si="9"/>
        <v>198</v>
      </c>
      <c r="N53" s="145"/>
      <c r="O53" s="146"/>
      <c r="P53" s="147"/>
      <c r="Q53" s="207">
        <v>190</v>
      </c>
      <c r="R53" s="66">
        <f t="shared" si="10"/>
        <v>190</v>
      </c>
      <c r="S53" s="149" t="s">
        <v>179</v>
      </c>
      <c r="T53" s="160">
        <f t="shared" si="11"/>
        <v>174.75</v>
      </c>
    </row>
    <row r="54" spans="1:20" s="206" customFormat="1" ht="20.25" customHeight="1">
      <c r="A54" s="205">
        <v>22</v>
      </c>
      <c r="B54" s="48">
        <v>14</v>
      </c>
      <c r="C54" s="248" t="s">
        <v>81</v>
      </c>
      <c r="D54" s="135" t="s">
        <v>180</v>
      </c>
      <c r="E54" s="136">
        <v>150</v>
      </c>
      <c r="F54" s="139">
        <v>182</v>
      </c>
      <c r="G54" s="139">
        <v>154</v>
      </c>
      <c r="H54" s="139">
        <v>155</v>
      </c>
      <c r="I54" s="140">
        <f t="shared" si="5"/>
        <v>641</v>
      </c>
      <c r="J54" s="141">
        <f t="shared" si="6"/>
        <v>697</v>
      </c>
      <c r="K54" s="159">
        <f t="shared" si="7"/>
        <v>-108</v>
      </c>
      <c r="L54" s="143">
        <f t="shared" si="8"/>
        <v>150</v>
      </c>
      <c r="M54" s="144">
        <f t="shared" si="9"/>
        <v>182</v>
      </c>
      <c r="N54" s="145"/>
      <c r="O54" s="146"/>
      <c r="P54" s="147"/>
      <c r="Q54" s="207">
        <v>171</v>
      </c>
      <c r="R54" s="66">
        <f t="shared" si="10"/>
        <v>185</v>
      </c>
      <c r="S54" s="149" t="s">
        <v>182</v>
      </c>
      <c r="T54" s="160">
        <f t="shared" si="11"/>
        <v>160.25</v>
      </c>
    </row>
    <row r="55" spans="1:20" s="206" customFormat="1" ht="20.25" customHeight="1">
      <c r="A55" s="205">
        <v>23</v>
      </c>
      <c r="B55" s="48">
        <v>18</v>
      </c>
      <c r="C55" s="649" t="s">
        <v>49</v>
      </c>
      <c r="D55" s="135" t="s">
        <v>202</v>
      </c>
      <c r="E55" s="136">
        <v>145</v>
      </c>
      <c r="F55" s="139">
        <v>155</v>
      </c>
      <c r="G55" s="139">
        <v>149</v>
      </c>
      <c r="H55" s="139">
        <v>164</v>
      </c>
      <c r="I55" s="140">
        <f t="shared" si="5"/>
        <v>613</v>
      </c>
      <c r="J55" s="141">
        <f t="shared" si="6"/>
        <v>685</v>
      </c>
      <c r="K55" s="159">
        <f t="shared" si="7"/>
        <v>-120</v>
      </c>
      <c r="L55" s="143">
        <f t="shared" si="8"/>
        <v>145</v>
      </c>
      <c r="M55" s="144">
        <f t="shared" si="9"/>
        <v>164</v>
      </c>
      <c r="N55" s="145"/>
      <c r="O55" s="146"/>
      <c r="P55" s="147"/>
      <c r="Q55" s="207">
        <v>176</v>
      </c>
      <c r="R55" s="66">
        <f t="shared" si="10"/>
        <v>194</v>
      </c>
      <c r="S55" s="149" t="s">
        <v>174</v>
      </c>
      <c r="T55" s="160">
        <f t="shared" si="11"/>
        <v>153.25</v>
      </c>
    </row>
    <row r="56" spans="1:20" s="206" customFormat="1" ht="20.25" customHeight="1">
      <c r="A56" s="205">
        <v>24</v>
      </c>
      <c r="B56" s="48">
        <v>26</v>
      </c>
      <c r="C56" s="248" t="s">
        <v>215</v>
      </c>
      <c r="D56" s="135" t="s">
        <v>217</v>
      </c>
      <c r="E56" s="136">
        <v>133</v>
      </c>
      <c r="F56" s="139">
        <v>148</v>
      </c>
      <c r="G56" s="139">
        <v>171</v>
      </c>
      <c r="H56" s="139">
        <v>129</v>
      </c>
      <c r="I56" s="140">
        <f t="shared" si="5"/>
        <v>581</v>
      </c>
      <c r="J56" s="141">
        <f t="shared" si="6"/>
        <v>685</v>
      </c>
      <c r="K56" s="159">
        <f t="shared" si="7"/>
        <v>-120</v>
      </c>
      <c r="L56" s="143">
        <f t="shared" si="8"/>
        <v>129</v>
      </c>
      <c r="M56" s="144">
        <f t="shared" si="9"/>
        <v>171</v>
      </c>
      <c r="N56" s="145"/>
      <c r="O56" s="146"/>
      <c r="P56" s="147"/>
      <c r="Q56" s="148"/>
      <c r="R56" s="66">
        <f t="shared" si="10"/>
        <v>26</v>
      </c>
      <c r="S56" s="149"/>
      <c r="T56" s="160">
        <f t="shared" si="11"/>
        <v>145.25</v>
      </c>
    </row>
    <row r="57" spans="1:20" s="206" customFormat="1" ht="20.25" customHeight="1">
      <c r="A57" s="205">
        <v>25</v>
      </c>
      <c r="B57" s="48">
        <v>21</v>
      </c>
      <c r="C57" s="248" t="s">
        <v>197</v>
      </c>
      <c r="D57" s="135" t="s">
        <v>189</v>
      </c>
      <c r="E57" s="136">
        <v>174</v>
      </c>
      <c r="F57" s="139">
        <v>137</v>
      </c>
      <c r="G57" s="139">
        <v>124</v>
      </c>
      <c r="H57" s="139">
        <v>165</v>
      </c>
      <c r="I57" s="140">
        <f t="shared" si="5"/>
        <v>600</v>
      </c>
      <c r="J57" s="141">
        <f t="shared" si="6"/>
        <v>684</v>
      </c>
      <c r="K57" s="159">
        <f t="shared" si="7"/>
        <v>-121</v>
      </c>
      <c r="L57" s="143">
        <f t="shared" si="8"/>
        <v>124</v>
      </c>
      <c r="M57" s="144">
        <f t="shared" si="9"/>
        <v>174</v>
      </c>
      <c r="N57" s="145"/>
      <c r="O57" s="146"/>
      <c r="P57" s="147"/>
      <c r="Q57" s="207">
        <v>158</v>
      </c>
      <c r="R57" s="66">
        <f t="shared" si="10"/>
        <v>179</v>
      </c>
      <c r="S57" s="149" t="s">
        <v>195</v>
      </c>
      <c r="T57" s="160">
        <f t="shared" si="11"/>
        <v>150</v>
      </c>
    </row>
    <row r="58" spans="1:20" s="206" customFormat="1" ht="18">
      <c r="A58" s="205">
        <v>26</v>
      </c>
      <c r="B58" s="48">
        <v>21</v>
      </c>
      <c r="C58" s="248" t="s">
        <v>15</v>
      </c>
      <c r="D58" s="135" t="s">
        <v>194</v>
      </c>
      <c r="E58" s="136">
        <v>145</v>
      </c>
      <c r="F58" s="139">
        <v>148</v>
      </c>
      <c r="G58" s="139">
        <v>145</v>
      </c>
      <c r="H58" s="139">
        <v>150</v>
      </c>
      <c r="I58" s="140">
        <f t="shared" si="5"/>
        <v>588</v>
      </c>
      <c r="J58" s="141">
        <f t="shared" si="6"/>
        <v>672</v>
      </c>
      <c r="K58" s="159">
        <f t="shared" si="7"/>
        <v>-133</v>
      </c>
      <c r="L58" s="143">
        <f t="shared" si="8"/>
        <v>145</v>
      </c>
      <c r="M58" s="144">
        <f t="shared" si="9"/>
        <v>150</v>
      </c>
      <c r="N58" s="145"/>
      <c r="O58" s="146"/>
      <c r="P58" s="147"/>
      <c r="Q58" s="148"/>
      <c r="R58" s="66">
        <f t="shared" si="10"/>
        <v>21</v>
      </c>
      <c r="S58" s="149"/>
      <c r="T58" s="160">
        <f t="shared" si="11"/>
        <v>147</v>
      </c>
    </row>
    <row r="59" spans="1:20" s="206" customFormat="1" ht="18">
      <c r="A59" s="205">
        <v>27</v>
      </c>
      <c r="B59" s="48">
        <v>25</v>
      </c>
      <c r="C59" s="248" t="s">
        <v>206</v>
      </c>
      <c r="D59" s="135" t="s">
        <v>193</v>
      </c>
      <c r="E59" s="136">
        <v>153</v>
      </c>
      <c r="F59" s="139">
        <v>182</v>
      </c>
      <c r="G59" s="139">
        <v>111</v>
      </c>
      <c r="H59" s="139">
        <v>125</v>
      </c>
      <c r="I59" s="140">
        <f t="shared" si="5"/>
        <v>571</v>
      </c>
      <c r="J59" s="141">
        <f t="shared" si="6"/>
        <v>671</v>
      </c>
      <c r="K59" s="159">
        <f t="shared" si="7"/>
        <v>-134</v>
      </c>
      <c r="L59" s="143">
        <f t="shared" si="8"/>
        <v>111</v>
      </c>
      <c r="M59" s="144">
        <f t="shared" si="9"/>
        <v>182</v>
      </c>
      <c r="N59" s="145"/>
      <c r="O59" s="146"/>
      <c r="P59" s="147"/>
      <c r="Q59" s="207">
        <v>140</v>
      </c>
      <c r="R59" s="66">
        <f t="shared" si="10"/>
        <v>165</v>
      </c>
      <c r="S59" s="149" t="s">
        <v>194</v>
      </c>
      <c r="T59" s="160">
        <f t="shared" si="11"/>
        <v>142.75</v>
      </c>
    </row>
    <row r="61" spans="4:8" ht="15">
      <c r="D61" s="487"/>
      <c r="E61" s="666"/>
      <c r="F61" s="667"/>
      <c r="G61" s="667"/>
      <c r="H61" s="667"/>
    </row>
    <row r="62" spans="3:10" ht="15">
      <c r="C62" s="665" t="s">
        <v>265</v>
      </c>
      <c r="D62" s="120" t="s">
        <v>6</v>
      </c>
      <c r="E62" s="120" t="s">
        <v>7</v>
      </c>
      <c r="F62" s="120" t="s">
        <v>91</v>
      </c>
      <c r="G62" s="120" t="s">
        <v>92</v>
      </c>
      <c r="H62" s="669" t="s">
        <v>93</v>
      </c>
      <c r="I62" s="670" t="s">
        <v>222</v>
      </c>
      <c r="J62" s="670" t="s">
        <v>223</v>
      </c>
    </row>
    <row r="63" spans="3:8" ht="3" customHeight="1" thickBot="1">
      <c r="C63" s="671"/>
      <c r="D63" s="213"/>
      <c r="E63" s="213"/>
      <c r="F63" s="213"/>
      <c r="G63" s="213"/>
      <c r="H63" s="214"/>
    </row>
    <row r="64" spans="3:22" ht="18" customHeight="1">
      <c r="C64" s="1243" t="s">
        <v>269</v>
      </c>
      <c r="D64" s="477">
        <v>140</v>
      </c>
      <c r="E64" s="477">
        <v>145</v>
      </c>
      <c r="F64" s="477">
        <v>196</v>
      </c>
      <c r="G64" s="477">
        <v>128</v>
      </c>
      <c r="H64" s="477">
        <v>179</v>
      </c>
      <c r="I64" s="477"/>
      <c r="J64" s="477"/>
      <c r="K64" s="1237" t="s">
        <v>90</v>
      </c>
      <c r="L64" s="1238"/>
      <c r="N64" s="2"/>
      <c r="O64" s="2"/>
      <c r="P64" s="3"/>
      <c r="R64" s="4"/>
      <c r="S64" s="4"/>
      <c r="T64" s="5"/>
      <c r="V64" s="6"/>
    </row>
    <row r="65" spans="3:22" ht="12" customHeight="1">
      <c r="C65" s="1244"/>
      <c r="D65" s="233">
        <f aca="true" t="shared" si="12" ref="D65:J65">IF(D64&lt;140,30,IF(D64&gt;=200,0,IF(D64&gt;=140,(200-D64)*0.5)))</f>
        <v>30</v>
      </c>
      <c r="E65" s="233">
        <f t="shared" si="12"/>
        <v>27.5</v>
      </c>
      <c r="F65" s="233">
        <f t="shared" si="12"/>
        <v>2</v>
      </c>
      <c r="G65" s="233">
        <f t="shared" si="12"/>
        <v>30</v>
      </c>
      <c r="H65" s="233">
        <f t="shared" si="12"/>
        <v>10.5</v>
      </c>
      <c r="I65" s="233">
        <f t="shared" si="12"/>
        <v>30</v>
      </c>
      <c r="J65" s="233">
        <f t="shared" si="12"/>
        <v>30</v>
      </c>
      <c r="K65" s="1239" t="s">
        <v>95</v>
      </c>
      <c r="L65" s="1240"/>
      <c r="N65" s="2"/>
      <c r="O65" s="2"/>
      <c r="P65" s="3"/>
      <c r="R65" s="4"/>
      <c r="S65" s="4"/>
      <c r="T65" s="5"/>
      <c r="V65" s="6"/>
    </row>
    <row r="66" spans="3:22" ht="21.75" customHeight="1" thickBot="1">
      <c r="C66" s="1245"/>
      <c r="D66" s="479">
        <f aca="true" t="shared" si="13" ref="D66:J66">D65+D64</f>
        <v>170</v>
      </c>
      <c r="E66" s="479">
        <f t="shared" si="13"/>
        <v>172.5</v>
      </c>
      <c r="F66" s="479">
        <f t="shared" si="13"/>
        <v>198</v>
      </c>
      <c r="G66" s="479">
        <f t="shared" si="13"/>
        <v>158</v>
      </c>
      <c r="H66" s="479">
        <f t="shared" si="13"/>
        <v>189.5</v>
      </c>
      <c r="I66" s="479">
        <f t="shared" si="13"/>
        <v>30</v>
      </c>
      <c r="J66" s="479">
        <f t="shared" si="13"/>
        <v>30</v>
      </c>
      <c r="K66" s="1241" t="s">
        <v>224</v>
      </c>
      <c r="L66" s="1242"/>
      <c r="N66" s="2"/>
      <c r="O66" s="2"/>
      <c r="P66" s="3"/>
      <c r="R66" s="4"/>
      <c r="S66" s="4"/>
      <c r="T66" s="5"/>
      <c r="V66" s="6"/>
    </row>
    <row r="67" spans="9:22" ht="3.75" customHeight="1">
      <c r="I67" s="3"/>
      <c r="K67" s="672"/>
      <c r="L67" s="3"/>
      <c r="N67" s="2"/>
      <c r="O67" s="2"/>
      <c r="P67" s="3"/>
      <c r="R67" s="4"/>
      <c r="S67" s="4"/>
      <c r="T67" s="5"/>
      <c r="V67" s="6"/>
    </row>
  </sheetData>
  <sheetProtection password="CF7A" sheet="1" objects="1" scenarios="1" selectLockedCells="1" selectUnlockedCells="1"/>
  <mergeCells count="5">
    <mergeCell ref="A1:K1"/>
    <mergeCell ref="K64:L64"/>
    <mergeCell ref="K65:L65"/>
    <mergeCell ref="K66:L66"/>
    <mergeCell ref="C64:C66"/>
  </mergeCells>
  <printOptions horizontalCentered="1" verticalCentered="1"/>
  <pageMargins left="0.4" right="0.13" top="0.18" bottom="0.51" header="0.12" footer="0.45"/>
  <pageSetup fitToHeight="2" horizontalDpi="300" verticalDpi="300" orientation="landscape" paperSize="9" scale="63" r:id="rId2"/>
  <rowBreaks count="1" manualBreakCount="1">
    <brk id="30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2"/>
  <dimension ref="A1:V57"/>
  <sheetViews>
    <sheetView zoomScale="75" zoomScaleNormal="75" zoomScaleSheetLayoutView="75" workbookViewId="0" topLeftCell="A1">
      <selection activeCell="J11" sqref="J11"/>
    </sheetView>
  </sheetViews>
  <sheetFormatPr defaultColWidth="9.140625" defaultRowHeight="12.75"/>
  <cols>
    <col min="1" max="1" width="5.7109375" style="1" customWidth="1"/>
    <col min="2" max="2" width="5.28125" style="74" customWidth="1"/>
    <col min="3" max="3" width="39.57421875" style="75" bestFit="1" customWidth="1"/>
    <col min="4" max="4" width="6.00390625" style="10" bestFit="1" customWidth="1"/>
    <col min="5" max="6" width="6.140625" style="1" customWidth="1"/>
    <col min="7" max="7" width="6.421875" style="3" customWidth="1"/>
    <col min="8" max="8" width="7.8515625" style="3" customWidth="1"/>
    <col min="9" max="9" width="6.140625" style="12" bestFit="1" customWidth="1"/>
    <col min="10" max="10" width="11.8515625" style="3" customWidth="1"/>
    <col min="11" max="11" width="7.00390625" style="2" customWidth="1"/>
    <col min="12" max="12" width="7.421875" style="2" customWidth="1"/>
    <col min="13" max="13" width="5.8515625" style="2" customWidth="1"/>
    <col min="14" max="14" width="1.7109375" style="3" customWidth="1"/>
    <col min="15" max="17" width="5.421875" style="4" customWidth="1"/>
    <col min="18" max="18" width="6.00390625" style="5" customWidth="1"/>
    <col min="19" max="19" width="5.421875" style="0" customWidth="1"/>
    <col min="20" max="20" width="6.7109375" style="6" bestFit="1" customWidth="1"/>
  </cols>
  <sheetData>
    <row r="1" spans="1:11" ht="94.5" customHeight="1">
      <c r="A1" s="1236"/>
      <c r="B1" s="1235"/>
      <c r="C1" s="1235"/>
      <c r="D1" s="1235"/>
      <c r="E1" s="1235"/>
      <c r="F1" s="1235"/>
      <c r="G1" s="1235"/>
      <c r="H1" s="1235"/>
      <c r="I1" s="1235"/>
      <c r="J1" s="1235"/>
      <c r="K1" s="1235"/>
    </row>
    <row r="2" spans="1:8" ht="18">
      <c r="A2" s="7"/>
      <c r="C2" s="9" t="s">
        <v>1</v>
      </c>
      <c r="E2" s="11"/>
      <c r="F2" s="11"/>
      <c r="G2" s="11"/>
      <c r="H2" s="11"/>
    </row>
    <row r="3" spans="1:20" ht="39" thickBot="1">
      <c r="A3" s="77" t="s">
        <v>2</v>
      </c>
      <c r="B3" s="78" t="s">
        <v>169</v>
      </c>
      <c r="C3" s="79" t="s">
        <v>4</v>
      </c>
      <c r="D3" s="609" t="s">
        <v>5</v>
      </c>
      <c r="E3" s="610" t="s">
        <v>6</v>
      </c>
      <c r="F3" s="610" t="s">
        <v>7</v>
      </c>
      <c r="G3" s="611" t="s">
        <v>8</v>
      </c>
      <c r="H3" s="243" t="s">
        <v>170</v>
      </c>
      <c r="I3" s="82" t="s">
        <v>10</v>
      </c>
      <c r="J3" s="21" t="s">
        <v>11</v>
      </c>
      <c r="L3" s="12"/>
      <c r="N3" s="2"/>
      <c r="O3" s="2"/>
      <c r="Q3" s="3"/>
      <c r="R3" s="3"/>
      <c r="S3" s="4"/>
      <c r="T3"/>
    </row>
    <row r="4" spans="1:20" ht="18">
      <c r="A4" s="245" t="s">
        <v>12</v>
      </c>
      <c r="B4" s="48">
        <v>12</v>
      </c>
      <c r="C4" s="437" t="s">
        <v>106</v>
      </c>
      <c r="D4" s="484">
        <v>15</v>
      </c>
      <c r="E4" s="86">
        <v>222</v>
      </c>
      <c r="F4" s="66">
        <v>219</v>
      </c>
      <c r="G4" s="48">
        <f aca="true" t="shared" si="0" ref="G4:G10">SUM(E4,F4)</f>
        <v>441</v>
      </c>
      <c r="H4" s="67">
        <f aca="true" t="shared" si="1" ref="H4:H10">COUNT(E4,F4)*B4+G4</f>
        <v>465</v>
      </c>
      <c r="I4" s="68">
        <f aca="true" t="shared" si="2" ref="I4:I10">H4-$H$4</f>
        <v>0</v>
      </c>
      <c r="J4" s="87">
        <v>42</v>
      </c>
      <c r="L4" s="31"/>
      <c r="N4" s="2"/>
      <c r="O4" s="2"/>
      <c r="Q4" s="3"/>
      <c r="R4" s="3"/>
      <c r="S4" s="4"/>
      <c r="T4"/>
    </row>
    <row r="5" spans="1:20" ht="18">
      <c r="A5" s="245" t="s">
        <v>14</v>
      </c>
      <c r="B5" s="35">
        <v>9</v>
      </c>
      <c r="C5" s="248" t="s">
        <v>70</v>
      </c>
      <c r="D5" s="46">
        <v>17</v>
      </c>
      <c r="E5" s="38">
        <v>212</v>
      </c>
      <c r="F5" s="39">
        <v>186</v>
      </c>
      <c r="G5" s="35">
        <f t="shared" si="0"/>
        <v>398</v>
      </c>
      <c r="H5" s="40">
        <f t="shared" si="1"/>
        <v>416</v>
      </c>
      <c r="I5" s="41">
        <f t="shared" si="2"/>
        <v>-49</v>
      </c>
      <c r="J5" s="87">
        <v>29</v>
      </c>
      <c r="L5" s="31"/>
      <c r="N5" s="2"/>
      <c r="O5" s="2"/>
      <c r="Q5" s="3"/>
      <c r="R5" s="3"/>
      <c r="S5" s="4"/>
      <c r="T5"/>
    </row>
    <row r="6" spans="1:20" ht="18">
      <c r="A6" s="249" t="s">
        <v>16</v>
      </c>
      <c r="B6" s="35">
        <v>5</v>
      </c>
      <c r="C6" s="248" t="s">
        <v>26</v>
      </c>
      <c r="D6" s="728">
        <v>20</v>
      </c>
      <c r="E6" s="38">
        <v>237</v>
      </c>
      <c r="F6" s="39">
        <v>167</v>
      </c>
      <c r="G6" s="35">
        <f t="shared" si="0"/>
        <v>404</v>
      </c>
      <c r="H6" s="40">
        <f t="shared" si="1"/>
        <v>414</v>
      </c>
      <c r="I6" s="41">
        <f t="shared" si="2"/>
        <v>-51</v>
      </c>
      <c r="J6" s="87">
        <v>21</v>
      </c>
      <c r="K6" s="45"/>
      <c r="L6" s="45"/>
      <c r="N6" s="2"/>
      <c r="O6" s="2"/>
      <c r="Q6" s="3"/>
      <c r="R6" s="3"/>
      <c r="S6" s="4"/>
      <c r="T6"/>
    </row>
    <row r="7" spans="1:20" ht="18">
      <c r="A7" s="245" t="s">
        <v>18</v>
      </c>
      <c r="B7" s="35">
        <v>14</v>
      </c>
      <c r="C7" s="248" t="s">
        <v>51</v>
      </c>
      <c r="D7" s="728">
        <v>19</v>
      </c>
      <c r="E7" s="38">
        <v>190</v>
      </c>
      <c r="F7" s="39">
        <v>191</v>
      </c>
      <c r="G7" s="35">
        <f t="shared" si="0"/>
        <v>381</v>
      </c>
      <c r="H7" s="40">
        <f t="shared" si="1"/>
        <v>409</v>
      </c>
      <c r="I7" s="41">
        <f t="shared" si="2"/>
        <v>-56</v>
      </c>
      <c r="J7" s="252" t="s">
        <v>123</v>
      </c>
      <c r="L7" s="31"/>
      <c r="N7" s="2"/>
      <c r="O7" s="2"/>
      <c r="Q7" s="3"/>
      <c r="R7" s="3"/>
      <c r="S7" s="4"/>
      <c r="T7"/>
    </row>
    <row r="8" spans="1:20" ht="18">
      <c r="A8" s="245" t="s">
        <v>21</v>
      </c>
      <c r="B8" s="35">
        <v>29</v>
      </c>
      <c r="C8" s="248" t="s">
        <v>219</v>
      </c>
      <c r="D8" s="728">
        <v>21</v>
      </c>
      <c r="E8" s="38">
        <v>175</v>
      </c>
      <c r="F8" s="39">
        <v>170</v>
      </c>
      <c r="G8" s="35">
        <f t="shared" si="0"/>
        <v>345</v>
      </c>
      <c r="H8" s="40">
        <f t="shared" si="1"/>
        <v>403</v>
      </c>
      <c r="I8" s="41">
        <f t="shared" si="2"/>
        <v>-62</v>
      </c>
      <c r="J8" s="252" t="s">
        <v>23</v>
      </c>
      <c r="L8" s="31"/>
      <c r="N8" s="2"/>
      <c r="O8" s="2"/>
      <c r="Q8" s="3"/>
      <c r="R8" s="3"/>
      <c r="S8" s="4"/>
      <c r="T8"/>
    </row>
    <row r="9" spans="1:20" ht="18.75" thickBot="1">
      <c r="A9" s="253" t="s">
        <v>24</v>
      </c>
      <c r="B9" s="424">
        <v>20</v>
      </c>
      <c r="C9" s="650" t="s">
        <v>129</v>
      </c>
      <c r="D9" s="729">
        <v>16</v>
      </c>
      <c r="E9" s="730">
        <v>183</v>
      </c>
      <c r="F9" s="676">
        <v>173</v>
      </c>
      <c r="G9" s="254">
        <f t="shared" si="0"/>
        <v>356</v>
      </c>
      <c r="H9" s="104">
        <f t="shared" si="1"/>
        <v>396</v>
      </c>
      <c r="I9" s="677">
        <f t="shared" si="2"/>
        <v>-69</v>
      </c>
      <c r="J9" s="260">
        <v>-0.3</v>
      </c>
      <c r="L9" s="61"/>
      <c r="N9" s="2"/>
      <c r="O9" s="2"/>
      <c r="Q9" s="3"/>
      <c r="R9" s="3"/>
      <c r="S9" s="4"/>
      <c r="T9"/>
    </row>
    <row r="10" spans="1:20" ht="18.75" thickTop="1">
      <c r="A10" s="62" t="s">
        <v>25</v>
      </c>
      <c r="B10" s="48">
        <v>6</v>
      </c>
      <c r="C10" s="437" t="s">
        <v>130</v>
      </c>
      <c r="D10" s="731">
        <v>18</v>
      </c>
      <c r="E10" s="65">
        <v>192</v>
      </c>
      <c r="F10" s="66">
        <v>181</v>
      </c>
      <c r="G10" s="48">
        <f t="shared" si="0"/>
        <v>373</v>
      </c>
      <c r="H10" s="67">
        <f t="shared" si="1"/>
        <v>385</v>
      </c>
      <c r="I10" s="68">
        <f t="shared" si="2"/>
        <v>-80</v>
      </c>
      <c r="J10" s="69"/>
      <c r="L10" s="70"/>
      <c r="N10" s="2"/>
      <c r="O10" s="2"/>
      <c r="Q10" s="3"/>
      <c r="R10" s="71"/>
      <c r="S10" s="4"/>
      <c r="T10"/>
    </row>
    <row r="11" ht="63" customHeight="1">
      <c r="L11" s="76"/>
    </row>
    <row r="12" spans="1:8" ht="18">
      <c r="A12" s="7"/>
      <c r="C12" s="9" t="s">
        <v>31</v>
      </c>
      <c r="E12" s="11"/>
      <c r="F12" s="11"/>
      <c r="G12" s="11"/>
      <c r="H12" s="11"/>
    </row>
    <row r="13" spans="1:8" ht="49.5" customHeight="1" thickBot="1">
      <c r="A13" s="77" t="s">
        <v>32</v>
      </c>
      <c r="B13" s="78" t="s">
        <v>169</v>
      </c>
      <c r="C13" s="79" t="s">
        <v>4</v>
      </c>
      <c r="D13" s="77" t="s">
        <v>5</v>
      </c>
      <c r="E13" s="80" t="s">
        <v>6</v>
      </c>
      <c r="F13" s="81" t="s">
        <v>238</v>
      </c>
      <c r="G13" s="82" t="s">
        <v>10</v>
      </c>
      <c r="H13" s="83"/>
    </row>
    <row r="14" spans="1:19" ht="18">
      <c r="A14" s="84">
        <v>1</v>
      </c>
      <c r="B14" s="48">
        <v>5</v>
      </c>
      <c r="C14" s="582" t="s">
        <v>26</v>
      </c>
      <c r="D14" s="85" t="s">
        <v>178</v>
      </c>
      <c r="E14" s="86">
        <v>237</v>
      </c>
      <c r="F14" s="67">
        <f aca="true" t="shared" si="3" ref="F14:F25">B14+E14</f>
        <v>242</v>
      </c>
      <c r="G14" s="68">
        <f aca="true" t="shared" si="4" ref="G14:G25">F14-$F$19</f>
        <v>39</v>
      </c>
      <c r="H14" s="100" t="s">
        <v>39</v>
      </c>
      <c r="I14" s="87">
        <v>1</v>
      </c>
      <c r="P14" s="88"/>
      <c r="Q14" s="89"/>
      <c r="R14" s="90"/>
      <c r="S14" s="91"/>
    </row>
    <row r="15" spans="1:19" ht="18">
      <c r="A15" s="84">
        <v>2</v>
      </c>
      <c r="B15" s="35">
        <v>12</v>
      </c>
      <c r="C15" s="297" t="s">
        <v>106</v>
      </c>
      <c r="D15" s="37" t="s">
        <v>183</v>
      </c>
      <c r="E15" s="38">
        <v>222</v>
      </c>
      <c r="F15" s="67">
        <f t="shared" si="3"/>
        <v>234</v>
      </c>
      <c r="G15" s="41">
        <f t="shared" si="4"/>
        <v>31</v>
      </c>
      <c r="H15" s="100" t="s">
        <v>39</v>
      </c>
      <c r="I15" s="87">
        <v>2</v>
      </c>
      <c r="P15" s="88"/>
      <c r="Q15" s="89"/>
      <c r="R15" s="90"/>
      <c r="S15" s="91"/>
    </row>
    <row r="16" spans="1:19" ht="18">
      <c r="A16" s="94">
        <v>3</v>
      </c>
      <c r="B16" s="35">
        <v>9</v>
      </c>
      <c r="C16" s="297" t="s">
        <v>70</v>
      </c>
      <c r="D16" s="46" t="s">
        <v>185</v>
      </c>
      <c r="E16" s="38">
        <v>212</v>
      </c>
      <c r="F16" s="67">
        <f t="shared" si="3"/>
        <v>221</v>
      </c>
      <c r="G16" s="41">
        <f t="shared" si="4"/>
        <v>18</v>
      </c>
      <c r="H16" s="100" t="s">
        <v>39</v>
      </c>
      <c r="I16" s="87">
        <v>3</v>
      </c>
      <c r="J16" s="32"/>
      <c r="P16" s="88"/>
      <c r="Q16" s="89"/>
      <c r="R16" s="90"/>
      <c r="S16" s="91"/>
    </row>
    <row r="17" spans="1:19" ht="18">
      <c r="A17" s="84">
        <v>4</v>
      </c>
      <c r="B17" s="35">
        <v>14</v>
      </c>
      <c r="C17" s="248" t="s">
        <v>51</v>
      </c>
      <c r="D17" s="37" t="s">
        <v>184</v>
      </c>
      <c r="E17" s="38">
        <v>190</v>
      </c>
      <c r="F17" s="67">
        <f t="shared" si="3"/>
        <v>204</v>
      </c>
      <c r="G17" s="41">
        <f t="shared" si="4"/>
        <v>1</v>
      </c>
      <c r="I17" s="87">
        <v>4</v>
      </c>
      <c r="P17" s="88"/>
      <c r="Q17" s="89"/>
      <c r="R17" s="90"/>
      <c r="S17" s="91"/>
    </row>
    <row r="18" spans="1:19" ht="18">
      <c r="A18" s="84">
        <v>5</v>
      </c>
      <c r="B18" s="35">
        <v>29</v>
      </c>
      <c r="C18" s="649" t="s">
        <v>219</v>
      </c>
      <c r="D18" s="37" t="s">
        <v>189</v>
      </c>
      <c r="E18" s="38">
        <v>175</v>
      </c>
      <c r="F18" s="115">
        <f t="shared" si="3"/>
        <v>204</v>
      </c>
      <c r="G18" s="41">
        <f t="shared" si="4"/>
        <v>1</v>
      </c>
      <c r="I18" s="87">
        <v>5</v>
      </c>
      <c r="P18" s="88"/>
      <c r="Q18" s="89"/>
      <c r="R18" s="90"/>
      <c r="S18" s="91"/>
    </row>
    <row r="19" spans="1:19" ht="18.75" thickBot="1">
      <c r="A19" s="101">
        <v>6</v>
      </c>
      <c r="B19" s="424">
        <v>20</v>
      </c>
      <c r="C19" s="650" t="s">
        <v>129</v>
      </c>
      <c r="D19" s="732" t="s">
        <v>176</v>
      </c>
      <c r="E19" s="730">
        <v>183</v>
      </c>
      <c r="F19" s="104">
        <f t="shared" si="3"/>
        <v>203</v>
      </c>
      <c r="G19" s="105">
        <f t="shared" si="4"/>
        <v>0</v>
      </c>
      <c r="I19" s="87">
        <v>6</v>
      </c>
      <c r="P19" s="88"/>
      <c r="Q19" s="89"/>
      <c r="R19" s="90"/>
      <c r="S19" s="91"/>
    </row>
    <row r="20" spans="1:19" ht="18.75" thickTop="1">
      <c r="A20" s="106">
        <v>7</v>
      </c>
      <c r="B20" s="48">
        <v>6</v>
      </c>
      <c r="C20" s="582" t="s">
        <v>130</v>
      </c>
      <c r="D20" s="64" t="s">
        <v>174</v>
      </c>
      <c r="E20" s="65">
        <v>192</v>
      </c>
      <c r="F20" s="67">
        <f t="shared" si="3"/>
        <v>198</v>
      </c>
      <c r="G20" s="68">
        <f t="shared" si="4"/>
        <v>-5</v>
      </c>
      <c r="H20" s="100" t="s">
        <v>39</v>
      </c>
      <c r="I20" s="70"/>
      <c r="N20" s="4"/>
      <c r="P20" s="88"/>
      <c r="Q20" s="89"/>
      <c r="R20" s="90"/>
      <c r="S20" s="91"/>
    </row>
    <row r="21" spans="1:19" ht="18">
      <c r="A21" s="106">
        <v>8</v>
      </c>
      <c r="B21" s="35">
        <v>0</v>
      </c>
      <c r="C21" s="278" t="s">
        <v>239</v>
      </c>
      <c r="D21" s="37" t="s">
        <v>175</v>
      </c>
      <c r="E21" s="38">
        <v>196</v>
      </c>
      <c r="F21" s="67">
        <f t="shared" si="3"/>
        <v>196</v>
      </c>
      <c r="G21" s="41">
        <f t="shared" si="4"/>
        <v>-7</v>
      </c>
      <c r="H21" s="96"/>
      <c r="I21" s="70"/>
      <c r="P21" s="88"/>
      <c r="Q21" s="89"/>
      <c r="R21" s="90"/>
      <c r="S21" s="91"/>
    </row>
    <row r="22" spans="1:19" ht="18">
      <c r="A22" s="109">
        <v>9</v>
      </c>
      <c r="B22" s="48">
        <v>29</v>
      </c>
      <c r="C22" s="651" t="s">
        <v>212</v>
      </c>
      <c r="D22" s="46" t="s">
        <v>182</v>
      </c>
      <c r="E22" s="38">
        <v>162</v>
      </c>
      <c r="F22" s="67">
        <f t="shared" si="3"/>
        <v>191</v>
      </c>
      <c r="G22" s="41">
        <f t="shared" si="4"/>
        <v>-12</v>
      </c>
      <c r="I22" s="110"/>
      <c r="P22" s="88"/>
      <c r="Q22" s="89"/>
      <c r="R22" s="90"/>
      <c r="S22" s="91"/>
    </row>
    <row r="23" spans="1:19" ht="18">
      <c r="A23" s="106">
        <v>10</v>
      </c>
      <c r="B23" s="35">
        <v>22</v>
      </c>
      <c r="C23" s="278" t="s">
        <v>47</v>
      </c>
      <c r="D23" s="37" t="s">
        <v>190</v>
      </c>
      <c r="E23" s="38">
        <v>151</v>
      </c>
      <c r="F23" s="67">
        <f t="shared" si="3"/>
        <v>173</v>
      </c>
      <c r="G23" s="41">
        <f t="shared" si="4"/>
        <v>-30</v>
      </c>
      <c r="I23" s="70"/>
      <c r="P23" s="88"/>
      <c r="Q23" s="89"/>
      <c r="R23" s="90"/>
      <c r="S23" s="91"/>
    </row>
    <row r="24" spans="1:19" ht="20.25" customHeight="1">
      <c r="A24" s="106">
        <v>11</v>
      </c>
      <c r="B24" s="48">
        <v>16</v>
      </c>
      <c r="C24" s="652" t="s">
        <v>227</v>
      </c>
      <c r="D24" s="37" t="s">
        <v>180</v>
      </c>
      <c r="E24" s="38">
        <v>150</v>
      </c>
      <c r="F24" s="67">
        <f t="shared" si="3"/>
        <v>166</v>
      </c>
      <c r="G24" s="41">
        <f t="shared" si="4"/>
        <v>-37</v>
      </c>
      <c r="H24" s="96"/>
      <c r="I24" s="70"/>
      <c r="P24" s="88"/>
      <c r="Q24" s="113"/>
      <c r="R24" s="90"/>
      <c r="S24" s="91"/>
    </row>
    <row r="25" spans="1:19" ht="20.25" customHeight="1">
      <c r="A25" s="106">
        <v>12</v>
      </c>
      <c r="B25" s="48">
        <v>30</v>
      </c>
      <c r="C25" s="280" t="s">
        <v>233</v>
      </c>
      <c r="D25" s="37" t="s">
        <v>181</v>
      </c>
      <c r="E25" s="38">
        <v>122</v>
      </c>
      <c r="F25" s="67">
        <f t="shared" si="3"/>
        <v>152</v>
      </c>
      <c r="G25" s="41">
        <f t="shared" si="4"/>
        <v>-51</v>
      </c>
      <c r="I25" s="70"/>
      <c r="P25" s="88"/>
      <c r="Q25" s="113"/>
      <c r="R25" s="90"/>
      <c r="S25" s="91"/>
    </row>
    <row r="26" spans="1:19" ht="130.5" customHeight="1">
      <c r="A26" s="116"/>
      <c r="B26" s="117"/>
      <c r="C26" s="118"/>
      <c r="D26" s="119"/>
      <c r="E26" s="120"/>
      <c r="F26" s="116"/>
      <c r="G26" s="96"/>
      <c r="H26" s="96"/>
      <c r="I26" s="70"/>
      <c r="P26" s="88"/>
      <c r="Q26" s="113"/>
      <c r="R26" s="90"/>
      <c r="S26" s="91"/>
    </row>
    <row r="27" spans="1:13" ht="20.25">
      <c r="A27" s="7" t="s">
        <v>56</v>
      </c>
      <c r="E27" s="121"/>
      <c r="M27" s="122">
        <f>MAX(E29:H44)</f>
        <v>258</v>
      </c>
    </row>
    <row r="28" spans="1:20" s="133" customFormat="1" ht="66" customHeight="1" thickBot="1">
      <c r="A28" s="77" t="s">
        <v>57</v>
      </c>
      <c r="B28" s="78" t="s">
        <v>169</v>
      </c>
      <c r="C28" s="79" t="s">
        <v>4</v>
      </c>
      <c r="D28" s="77" t="s">
        <v>5</v>
      </c>
      <c r="E28" s="123">
        <v>1</v>
      </c>
      <c r="F28" s="123">
        <v>2</v>
      </c>
      <c r="G28" s="123">
        <v>3</v>
      </c>
      <c r="H28" s="123">
        <v>4</v>
      </c>
      <c r="I28" s="124" t="s">
        <v>8</v>
      </c>
      <c r="J28" s="81" t="s">
        <v>186</v>
      </c>
      <c r="K28" s="125" t="s">
        <v>10</v>
      </c>
      <c r="L28" s="126" t="s">
        <v>59</v>
      </c>
      <c r="M28" s="79" t="s">
        <v>60</v>
      </c>
      <c r="N28" s="127"/>
      <c r="O28" s="128" t="s">
        <v>61</v>
      </c>
      <c r="P28" s="129" t="s">
        <v>62</v>
      </c>
      <c r="Q28" s="130" t="s">
        <v>63</v>
      </c>
      <c r="R28" s="130" t="s">
        <v>64</v>
      </c>
      <c r="S28" s="131" t="s">
        <v>65</v>
      </c>
      <c r="T28" s="132" t="s">
        <v>66</v>
      </c>
    </row>
    <row r="29" spans="1:20" s="133" customFormat="1" ht="20.25" customHeight="1" thickBot="1">
      <c r="A29" s="134">
        <v>1</v>
      </c>
      <c r="B29" s="48">
        <v>5</v>
      </c>
      <c r="C29" s="582" t="s">
        <v>26</v>
      </c>
      <c r="D29" s="135" t="s">
        <v>181</v>
      </c>
      <c r="E29" s="136">
        <v>180</v>
      </c>
      <c r="F29" s="139">
        <v>258</v>
      </c>
      <c r="G29" s="139">
        <v>235</v>
      </c>
      <c r="H29" s="139">
        <v>226</v>
      </c>
      <c r="I29" s="140">
        <f aca="true" t="shared" si="5" ref="I29:I48">SUM(E29:H29)</f>
        <v>899</v>
      </c>
      <c r="J29" s="141">
        <f aca="true" t="shared" si="6" ref="J29:J48">COUNT(E29:H29)*B29+I29</f>
        <v>919</v>
      </c>
      <c r="K29" s="173">
        <f aca="true" t="shared" si="7" ref="K29:K48">J29-$J$36</f>
        <v>95</v>
      </c>
      <c r="L29" s="143">
        <f aca="true" t="shared" si="8" ref="L29:L48">MIN(E29:H29)</f>
        <v>180</v>
      </c>
      <c r="M29" s="144">
        <f aca="true" t="shared" si="9" ref="M29:M48">MAX(E29:H29)</f>
        <v>258</v>
      </c>
      <c r="N29" s="145"/>
      <c r="O29" s="146"/>
      <c r="P29" s="147"/>
      <c r="Q29" s="148"/>
      <c r="R29" s="66">
        <f aca="true" t="shared" si="10" ref="R29:R48">Q29+P29+B29</f>
        <v>5</v>
      </c>
      <c r="S29" s="149"/>
      <c r="T29" s="150">
        <f aca="true" t="shared" si="11" ref="T29:T48">IF(I29,AVERAGE(E29:H29),0)</f>
        <v>224.75</v>
      </c>
    </row>
    <row r="30" spans="1:20" s="133" customFormat="1" ht="20.25" customHeight="1" thickBot="1">
      <c r="A30" s="616">
        <v>2</v>
      </c>
      <c r="B30" s="92">
        <v>9</v>
      </c>
      <c r="C30" s="680" t="s">
        <v>70</v>
      </c>
      <c r="D30" s="618" t="s">
        <v>202</v>
      </c>
      <c r="E30" s="619">
        <v>209</v>
      </c>
      <c r="F30" s="620">
        <v>246</v>
      </c>
      <c r="G30" s="620">
        <v>197</v>
      </c>
      <c r="H30" s="620">
        <v>231</v>
      </c>
      <c r="I30" s="622">
        <f t="shared" si="5"/>
        <v>883</v>
      </c>
      <c r="J30" s="623">
        <f t="shared" si="6"/>
        <v>919</v>
      </c>
      <c r="K30" s="173">
        <f t="shared" si="7"/>
        <v>95</v>
      </c>
      <c r="L30" s="143">
        <f t="shared" si="8"/>
        <v>197</v>
      </c>
      <c r="M30" s="144">
        <f t="shared" si="9"/>
        <v>246</v>
      </c>
      <c r="N30" s="145"/>
      <c r="O30" s="146"/>
      <c r="P30" s="147"/>
      <c r="Q30" s="148"/>
      <c r="R30" s="66">
        <f t="shared" si="10"/>
        <v>9</v>
      </c>
      <c r="S30" s="149"/>
      <c r="T30" s="160">
        <f t="shared" si="11"/>
        <v>220.75</v>
      </c>
    </row>
    <row r="31" spans="1:20" s="133" customFormat="1" ht="20.25" customHeight="1" thickBot="1">
      <c r="A31" s="161">
        <v>3</v>
      </c>
      <c r="B31" s="48">
        <v>6</v>
      </c>
      <c r="C31" s="582" t="s">
        <v>130</v>
      </c>
      <c r="D31" s="135" t="s">
        <v>184</v>
      </c>
      <c r="E31" s="136">
        <v>236</v>
      </c>
      <c r="F31" s="163">
        <v>217</v>
      </c>
      <c r="G31" s="139">
        <v>225</v>
      </c>
      <c r="H31" s="139">
        <v>196</v>
      </c>
      <c r="I31" s="140">
        <f t="shared" si="5"/>
        <v>874</v>
      </c>
      <c r="J31" s="141">
        <f t="shared" si="6"/>
        <v>898</v>
      </c>
      <c r="K31" s="173">
        <f t="shared" si="7"/>
        <v>74</v>
      </c>
      <c r="L31" s="143">
        <f t="shared" si="8"/>
        <v>196</v>
      </c>
      <c r="M31" s="144">
        <f t="shared" si="9"/>
        <v>236</v>
      </c>
      <c r="N31" s="145"/>
      <c r="O31" s="163">
        <v>217</v>
      </c>
      <c r="P31" s="147"/>
      <c r="Q31" s="148"/>
      <c r="R31" s="66">
        <f t="shared" si="10"/>
        <v>6</v>
      </c>
      <c r="S31" s="149" t="s">
        <v>175</v>
      </c>
      <c r="T31" s="160">
        <f t="shared" si="11"/>
        <v>218.5</v>
      </c>
    </row>
    <row r="32" spans="1:20" s="133" customFormat="1" ht="20.25" customHeight="1" thickBot="1">
      <c r="A32" s="655">
        <v>4</v>
      </c>
      <c r="B32" s="624">
        <v>12</v>
      </c>
      <c r="C32" s="680" t="s">
        <v>106</v>
      </c>
      <c r="D32" s="625" t="s">
        <v>182</v>
      </c>
      <c r="E32" s="626">
        <v>205</v>
      </c>
      <c r="F32" s="627">
        <v>210</v>
      </c>
      <c r="G32" s="627">
        <v>200</v>
      </c>
      <c r="H32" s="682">
        <v>225</v>
      </c>
      <c r="I32" s="628">
        <f t="shared" si="5"/>
        <v>840</v>
      </c>
      <c r="J32" s="629">
        <f t="shared" si="6"/>
        <v>888</v>
      </c>
      <c r="K32" s="173">
        <f t="shared" si="7"/>
        <v>64</v>
      </c>
      <c r="L32" s="631">
        <f t="shared" si="8"/>
        <v>200</v>
      </c>
      <c r="M32" s="632">
        <f t="shared" si="9"/>
        <v>225</v>
      </c>
      <c r="N32" s="633"/>
      <c r="O32" s="682">
        <v>225</v>
      </c>
      <c r="P32" s="635"/>
      <c r="Q32" s="148"/>
      <c r="R32" s="66">
        <f t="shared" si="10"/>
        <v>12</v>
      </c>
      <c r="S32" s="149" t="s">
        <v>183</v>
      </c>
      <c r="T32" s="160">
        <f t="shared" si="11"/>
        <v>210</v>
      </c>
    </row>
    <row r="33" spans="1:20" s="180" customFormat="1" ht="20.25" customHeight="1" thickBot="1">
      <c r="A33" s="179">
        <v>5</v>
      </c>
      <c r="B33" s="48">
        <v>14</v>
      </c>
      <c r="C33" s="437" t="s">
        <v>51</v>
      </c>
      <c r="D33" s="135" t="s">
        <v>185</v>
      </c>
      <c r="E33" s="136">
        <v>187</v>
      </c>
      <c r="F33" s="139">
        <v>187</v>
      </c>
      <c r="G33" s="139">
        <v>222</v>
      </c>
      <c r="H33" s="139">
        <v>213</v>
      </c>
      <c r="I33" s="140">
        <f t="shared" si="5"/>
        <v>809</v>
      </c>
      <c r="J33" s="141">
        <f t="shared" si="6"/>
        <v>865</v>
      </c>
      <c r="K33" s="173">
        <f t="shared" si="7"/>
        <v>41</v>
      </c>
      <c r="L33" s="143">
        <f t="shared" si="8"/>
        <v>187</v>
      </c>
      <c r="M33" s="144">
        <f t="shared" si="9"/>
        <v>222</v>
      </c>
      <c r="N33" s="145"/>
      <c r="O33" s="146"/>
      <c r="P33" s="147"/>
      <c r="Q33" s="148"/>
      <c r="R33" s="66">
        <f t="shared" si="10"/>
        <v>14</v>
      </c>
      <c r="S33" s="149"/>
      <c r="T33" s="160">
        <f t="shared" si="11"/>
        <v>202.25</v>
      </c>
    </row>
    <row r="34" spans="1:20" s="180" customFormat="1" ht="20.25" customHeight="1" thickBot="1">
      <c r="A34" s="181">
        <v>6</v>
      </c>
      <c r="B34" s="48">
        <v>22</v>
      </c>
      <c r="C34" s="248" t="s">
        <v>47</v>
      </c>
      <c r="D34" s="135" t="s">
        <v>175</v>
      </c>
      <c r="E34" s="136">
        <v>184</v>
      </c>
      <c r="F34" s="163">
        <v>158</v>
      </c>
      <c r="G34" s="139">
        <v>198</v>
      </c>
      <c r="H34" s="139">
        <v>213</v>
      </c>
      <c r="I34" s="140">
        <f t="shared" si="5"/>
        <v>753</v>
      </c>
      <c r="J34" s="141">
        <f t="shared" si="6"/>
        <v>841</v>
      </c>
      <c r="K34" s="173">
        <f t="shared" si="7"/>
        <v>17</v>
      </c>
      <c r="L34" s="143">
        <f t="shared" si="8"/>
        <v>158</v>
      </c>
      <c r="M34" s="144">
        <f t="shared" si="9"/>
        <v>213</v>
      </c>
      <c r="N34" s="145"/>
      <c r="O34" s="163">
        <v>158</v>
      </c>
      <c r="P34" s="147"/>
      <c r="Q34" s="148"/>
      <c r="R34" s="66">
        <f t="shared" si="10"/>
        <v>22</v>
      </c>
      <c r="S34" s="149" t="s">
        <v>182</v>
      </c>
      <c r="T34" s="160">
        <f t="shared" si="11"/>
        <v>188.25</v>
      </c>
    </row>
    <row r="35" spans="1:20" s="133" customFormat="1" ht="20.25" customHeight="1" thickBot="1">
      <c r="A35" s="181">
        <v>7</v>
      </c>
      <c r="B35" s="48">
        <v>20</v>
      </c>
      <c r="C35" s="248" t="s">
        <v>129</v>
      </c>
      <c r="D35" s="135" t="s">
        <v>193</v>
      </c>
      <c r="E35" s="136">
        <v>197</v>
      </c>
      <c r="F35" s="139">
        <v>211</v>
      </c>
      <c r="G35" s="139">
        <v>149</v>
      </c>
      <c r="H35" s="139">
        <v>203</v>
      </c>
      <c r="I35" s="140">
        <f t="shared" si="5"/>
        <v>760</v>
      </c>
      <c r="J35" s="141">
        <f t="shared" si="6"/>
        <v>840</v>
      </c>
      <c r="K35" s="173">
        <f t="shared" si="7"/>
        <v>16</v>
      </c>
      <c r="L35" s="143">
        <f t="shared" si="8"/>
        <v>149</v>
      </c>
      <c r="M35" s="144">
        <f t="shared" si="9"/>
        <v>211</v>
      </c>
      <c r="N35" s="145"/>
      <c r="O35" s="146"/>
      <c r="P35" s="147"/>
      <c r="Q35" s="148"/>
      <c r="R35" s="66">
        <f t="shared" si="10"/>
        <v>20</v>
      </c>
      <c r="S35" s="149"/>
      <c r="T35" s="160">
        <f t="shared" si="11"/>
        <v>190</v>
      </c>
    </row>
    <row r="36" spans="1:20" s="133" customFormat="1" ht="20.25" customHeight="1" thickBot="1">
      <c r="A36" s="659">
        <v>8</v>
      </c>
      <c r="B36" s="165">
        <v>0</v>
      </c>
      <c r="C36" s="639" t="s">
        <v>239</v>
      </c>
      <c r="D36" s="166" t="s">
        <v>188</v>
      </c>
      <c r="E36" s="640">
        <v>188</v>
      </c>
      <c r="F36" s="168">
        <v>224</v>
      </c>
      <c r="G36" s="168">
        <v>196</v>
      </c>
      <c r="H36" s="169">
        <v>216</v>
      </c>
      <c r="I36" s="171">
        <f t="shared" si="5"/>
        <v>824</v>
      </c>
      <c r="J36" s="172">
        <f t="shared" si="6"/>
        <v>824</v>
      </c>
      <c r="K36" s="173">
        <f t="shared" si="7"/>
        <v>0</v>
      </c>
      <c r="L36" s="174">
        <f t="shared" si="8"/>
        <v>188</v>
      </c>
      <c r="M36" s="175">
        <f t="shared" si="9"/>
        <v>224</v>
      </c>
      <c r="N36" s="176"/>
      <c r="O36" s="169">
        <v>216</v>
      </c>
      <c r="P36" s="177"/>
      <c r="Q36" s="178"/>
      <c r="R36" s="642">
        <f t="shared" si="10"/>
        <v>0</v>
      </c>
      <c r="S36" s="643" t="s">
        <v>177</v>
      </c>
      <c r="T36" s="644">
        <f t="shared" si="11"/>
        <v>206</v>
      </c>
    </row>
    <row r="37" spans="1:20" s="133" customFormat="1" ht="20.25" customHeight="1" thickBot="1">
      <c r="A37" s="733">
        <v>9</v>
      </c>
      <c r="B37" s="734">
        <v>21</v>
      </c>
      <c r="C37" s="735" t="s">
        <v>86</v>
      </c>
      <c r="D37" s="321" t="s">
        <v>174</v>
      </c>
      <c r="E37" s="736">
        <v>192</v>
      </c>
      <c r="F37" s="322">
        <v>174</v>
      </c>
      <c r="G37" s="322">
        <v>202</v>
      </c>
      <c r="H37" s="322">
        <v>170</v>
      </c>
      <c r="I37" s="737">
        <f t="shared" si="5"/>
        <v>738</v>
      </c>
      <c r="J37" s="738">
        <f t="shared" si="6"/>
        <v>822</v>
      </c>
      <c r="K37" s="173">
        <f t="shared" si="7"/>
        <v>-2</v>
      </c>
      <c r="L37" s="739">
        <f t="shared" si="8"/>
        <v>170</v>
      </c>
      <c r="M37" s="740">
        <f t="shared" si="9"/>
        <v>202</v>
      </c>
      <c r="N37" s="145"/>
      <c r="O37" s="741"/>
      <c r="P37" s="742"/>
      <c r="Q37" s="743"/>
      <c r="R37" s="744">
        <f t="shared" si="10"/>
        <v>21</v>
      </c>
      <c r="S37" s="745"/>
      <c r="T37" s="746">
        <f t="shared" si="11"/>
        <v>184.5</v>
      </c>
    </row>
    <row r="38" spans="1:20" s="133" customFormat="1" ht="20.25" customHeight="1" thickBot="1">
      <c r="A38" s="685">
        <v>10</v>
      </c>
      <c r="B38" s="35">
        <v>29</v>
      </c>
      <c r="C38" s="649" t="s">
        <v>219</v>
      </c>
      <c r="D38" s="326" t="s">
        <v>183</v>
      </c>
      <c r="E38" s="328">
        <v>149</v>
      </c>
      <c r="F38" s="327">
        <v>173</v>
      </c>
      <c r="G38" s="327">
        <v>173</v>
      </c>
      <c r="H38" s="327">
        <v>178</v>
      </c>
      <c r="I38" s="323">
        <f t="shared" si="5"/>
        <v>673</v>
      </c>
      <c r="J38" s="497">
        <f t="shared" si="6"/>
        <v>789</v>
      </c>
      <c r="K38" s="173">
        <f t="shared" si="7"/>
        <v>-35</v>
      </c>
      <c r="L38" s="350">
        <f t="shared" si="8"/>
        <v>149</v>
      </c>
      <c r="M38" s="354">
        <f t="shared" si="9"/>
        <v>178</v>
      </c>
      <c r="N38" s="747"/>
      <c r="O38" s="308"/>
      <c r="P38" s="292"/>
      <c r="Q38" s="748">
        <v>222</v>
      </c>
      <c r="R38" s="39">
        <f t="shared" si="10"/>
        <v>251</v>
      </c>
      <c r="S38" s="294" t="s">
        <v>190</v>
      </c>
      <c r="T38" s="160">
        <f t="shared" si="11"/>
        <v>168.25</v>
      </c>
    </row>
    <row r="39" spans="1:20" s="133" customFormat="1" ht="20.25" customHeight="1" thickBot="1">
      <c r="A39" s="202">
        <v>11</v>
      </c>
      <c r="B39" s="35">
        <v>16</v>
      </c>
      <c r="C39" s="278" t="s">
        <v>17</v>
      </c>
      <c r="D39" s="326" t="s">
        <v>199</v>
      </c>
      <c r="E39" s="328">
        <v>134</v>
      </c>
      <c r="F39" s="327">
        <v>146</v>
      </c>
      <c r="G39" s="327">
        <v>171</v>
      </c>
      <c r="H39" s="327">
        <v>243</v>
      </c>
      <c r="I39" s="323">
        <f t="shared" si="5"/>
        <v>694</v>
      </c>
      <c r="J39" s="497">
        <f t="shared" si="6"/>
        <v>758</v>
      </c>
      <c r="K39" s="173">
        <f t="shared" si="7"/>
        <v>-66</v>
      </c>
      <c r="L39" s="350">
        <f t="shared" si="8"/>
        <v>134</v>
      </c>
      <c r="M39" s="354">
        <f t="shared" si="9"/>
        <v>243</v>
      </c>
      <c r="N39" s="747"/>
      <c r="O39" s="308"/>
      <c r="P39" s="292"/>
      <c r="Q39" s="748">
        <v>158</v>
      </c>
      <c r="R39" s="39">
        <f t="shared" si="10"/>
        <v>174</v>
      </c>
      <c r="S39" s="294" t="s">
        <v>174</v>
      </c>
      <c r="T39" s="160">
        <f t="shared" si="11"/>
        <v>173.5</v>
      </c>
    </row>
    <row r="40" spans="1:20" s="133" customFormat="1" ht="20.25" customHeight="1" thickBot="1">
      <c r="A40" s="109">
        <v>12</v>
      </c>
      <c r="B40" s="35">
        <v>29</v>
      </c>
      <c r="C40" s="649" t="s">
        <v>212</v>
      </c>
      <c r="D40" s="326" t="s">
        <v>180</v>
      </c>
      <c r="E40" s="328">
        <v>157</v>
      </c>
      <c r="F40" s="327">
        <v>149</v>
      </c>
      <c r="G40" s="327">
        <v>154</v>
      </c>
      <c r="H40" s="327">
        <v>147</v>
      </c>
      <c r="I40" s="323">
        <f t="shared" si="5"/>
        <v>607</v>
      </c>
      <c r="J40" s="497">
        <f t="shared" si="6"/>
        <v>723</v>
      </c>
      <c r="K40" s="173">
        <f t="shared" si="7"/>
        <v>-101</v>
      </c>
      <c r="L40" s="350">
        <f t="shared" si="8"/>
        <v>147</v>
      </c>
      <c r="M40" s="354">
        <f t="shared" si="9"/>
        <v>157</v>
      </c>
      <c r="N40" s="747"/>
      <c r="O40" s="308"/>
      <c r="P40" s="292"/>
      <c r="Q40" s="748">
        <v>180</v>
      </c>
      <c r="R40" s="39">
        <f t="shared" si="10"/>
        <v>209</v>
      </c>
      <c r="S40" s="294" t="s">
        <v>189</v>
      </c>
      <c r="T40" s="160">
        <f t="shared" si="11"/>
        <v>151.75</v>
      </c>
    </row>
    <row r="41" spans="1:20" s="133" customFormat="1" ht="20.25" customHeight="1" thickBot="1">
      <c r="A41" s="205">
        <v>13</v>
      </c>
      <c r="B41" s="48">
        <v>18</v>
      </c>
      <c r="C41" s="265" t="s">
        <v>49</v>
      </c>
      <c r="D41" s="135" t="s">
        <v>176</v>
      </c>
      <c r="E41" s="136">
        <v>157</v>
      </c>
      <c r="F41" s="139">
        <v>173</v>
      </c>
      <c r="G41" s="139">
        <v>156</v>
      </c>
      <c r="H41" s="139">
        <v>164</v>
      </c>
      <c r="I41" s="140">
        <f t="shared" si="5"/>
        <v>650</v>
      </c>
      <c r="J41" s="141">
        <f t="shared" si="6"/>
        <v>722</v>
      </c>
      <c r="K41" s="173">
        <f t="shared" si="7"/>
        <v>-102</v>
      </c>
      <c r="L41" s="143">
        <f t="shared" si="8"/>
        <v>156</v>
      </c>
      <c r="M41" s="144">
        <f t="shared" si="9"/>
        <v>173</v>
      </c>
      <c r="N41" s="145"/>
      <c r="O41" s="146"/>
      <c r="P41" s="147"/>
      <c r="Q41" s="645">
        <v>161</v>
      </c>
      <c r="R41" s="66">
        <f t="shared" si="10"/>
        <v>179</v>
      </c>
      <c r="S41" s="149" t="s">
        <v>176</v>
      </c>
      <c r="T41" s="150">
        <f t="shared" si="11"/>
        <v>162.5</v>
      </c>
    </row>
    <row r="42" spans="1:20" s="133" customFormat="1" ht="20.25" customHeight="1" thickBot="1">
      <c r="A42" s="202">
        <v>14</v>
      </c>
      <c r="B42" s="48">
        <v>16</v>
      </c>
      <c r="C42" s="649" t="s">
        <v>227</v>
      </c>
      <c r="D42" s="135" t="s">
        <v>190</v>
      </c>
      <c r="E42" s="136">
        <v>173</v>
      </c>
      <c r="F42" s="139">
        <v>139</v>
      </c>
      <c r="G42" s="139">
        <v>169</v>
      </c>
      <c r="H42" s="139">
        <v>167</v>
      </c>
      <c r="I42" s="140">
        <f t="shared" si="5"/>
        <v>648</v>
      </c>
      <c r="J42" s="141">
        <f t="shared" si="6"/>
        <v>712</v>
      </c>
      <c r="K42" s="173">
        <f t="shared" si="7"/>
        <v>-112</v>
      </c>
      <c r="L42" s="143">
        <f t="shared" si="8"/>
        <v>139</v>
      </c>
      <c r="M42" s="144">
        <f t="shared" si="9"/>
        <v>173</v>
      </c>
      <c r="N42" s="145"/>
      <c r="O42" s="146"/>
      <c r="P42" s="147"/>
      <c r="Q42" s="645">
        <v>179</v>
      </c>
      <c r="R42" s="66">
        <f t="shared" si="10"/>
        <v>195</v>
      </c>
      <c r="S42" s="149" t="s">
        <v>180</v>
      </c>
      <c r="T42" s="160">
        <f t="shared" si="11"/>
        <v>162</v>
      </c>
    </row>
    <row r="43" spans="1:20" s="133" customFormat="1" ht="20.25" customHeight="1" thickBot="1">
      <c r="A43" s="109">
        <v>15</v>
      </c>
      <c r="B43" s="48">
        <v>13</v>
      </c>
      <c r="C43" s="278" t="s">
        <v>28</v>
      </c>
      <c r="D43" s="135" t="s">
        <v>187</v>
      </c>
      <c r="E43" s="136">
        <v>138</v>
      </c>
      <c r="F43" s="139">
        <v>188</v>
      </c>
      <c r="G43" s="139">
        <v>170</v>
      </c>
      <c r="H43" s="139">
        <v>153</v>
      </c>
      <c r="I43" s="140">
        <f t="shared" si="5"/>
        <v>649</v>
      </c>
      <c r="J43" s="141">
        <f t="shared" si="6"/>
        <v>701</v>
      </c>
      <c r="K43" s="173">
        <f t="shared" si="7"/>
        <v>-123</v>
      </c>
      <c r="L43" s="143">
        <f t="shared" si="8"/>
        <v>138</v>
      </c>
      <c r="M43" s="144">
        <f t="shared" si="9"/>
        <v>188</v>
      </c>
      <c r="N43" s="145"/>
      <c r="O43" s="146"/>
      <c r="P43" s="147"/>
      <c r="Q43" s="148"/>
      <c r="R43" s="66">
        <f t="shared" si="10"/>
        <v>13</v>
      </c>
      <c r="S43" s="149"/>
      <c r="T43" s="160">
        <f t="shared" si="11"/>
        <v>162.25</v>
      </c>
    </row>
    <row r="44" spans="1:20" s="206" customFormat="1" ht="20.25" customHeight="1" thickBot="1">
      <c r="A44" s="205">
        <v>16</v>
      </c>
      <c r="B44" s="48">
        <v>30</v>
      </c>
      <c r="C44" s="436" t="s">
        <v>233</v>
      </c>
      <c r="D44" s="135" t="s">
        <v>204</v>
      </c>
      <c r="E44" s="136">
        <v>160</v>
      </c>
      <c r="F44" s="139">
        <v>125</v>
      </c>
      <c r="G44" s="139">
        <v>132</v>
      </c>
      <c r="H44" s="139">
        <v>149</v>
      </c>
      <c r="I44" s="140">
        <f t="shared" si="5"/>
        <v>566</v>
      </c>
      <c r="J44" s="141">
        <f t="shared" si="6"/>
        <v>686</v>
      </c>
      <c r="K44" s="173">
        <f t="shared" si="7"/>
        <v>-138</v>
      </c>
      <c r="L44" s="143">
        <f t="shared" si="8"/>
        <v>125</v>
      </c>
      <c r="M44" s="144">
        <f t="shared" si="9"/>
        <v>160</v>
      </c>
      <c r="N44" s="145"/>
      <c r="O44" s="146"/>
      <c r="P44" s="147"/>
      <c r="Q44" s="645">
        <v>150</v>
      </c>
      <c r="R44" s="66">
        <f t="shared" si="10"/>
        <v>180</v>
      </c>
      <c r="S44" s="149" t="s">
        <v>184</v>
      </c>
      <c r="T44" s="160">
        <f t="shared" si="11"/>
        <v>141.5</v>
      </c>
    </row>
    <row r="45" spans="1:20" s="206" customFormat="1" ht="20.25" customHeight="1" thickBot="1">
      <c r="A45" s="205">
        <v>17</v>
      </c>
      <c r="B45" s="48">
        <v>25</v>
      </c>
      <c r="C45" s="278" t="s">
        <v>206</v>
      </c>
      <c r="D45" s="135" t="s">
        <v>178</v>
      </c>
      <c r="E45" s="136">
        <v>156</v>
      </c>
      <c r="F45" s="139">
        <v>192</v>
      </c>
      <c r="G45" s="139">
        <v>116</v>
      </c>
      <c r="H45" s="139">
        <v>113</v>
      </c>
      <c r="I45" s="140">
        <f t="shared" si="5"/>
        <v>577</v>
      </c>
      <c r="J45" s="141">
        <f t="shared" si="6"/>
        <v>677</v>
      </c>
      <c r="K45" s="173">
        <f t="shared" si="7"/>
        <v>-147</v>
      </c>
      <c r="L45" s="143">
        <f t="shared" si="8"/>
        <v>113</v>
      </c>
      <c r="M45" s="144">
        <f t="shared" si="9"/>
        <v>192</v>
      </c>
      <c r="N45" s="145"/>
      <c r="O45" s="146"/>
      <c r="P45" s="147"/>
      <c r="Q45" s="645">
        <v>153</v>
      </c>
      <c r="R45" s="66">
        <f t="shared" si="10"/>
        <v>178</v>
      </c>
      <c r="S45" s="149" t="s">
        <v>181</v>
      </c>
      <c r="T45" s="160">
        <f t="shared" si="11"/>
        <v>144.25</v>
      </c>
    </row>
    <row r="46" spans="1:20" s="206" customFormat="1" ht="20.25" customHeight="1" thickBot="1">
      <c r="A46" s="205">
        <v>18</v>
      </c>
      <c r="B46" s="48">
        <v>21</v>
      </c>
      <c r="C46" s="278" t="s">
        <v>197</v>
      </c>
      <c r="D46" s="135" t="s">
        <v>179</v>
      </c>
      <c r="E46" s="136">
        <v>181</v>
      </c>
      <c r="F46" s="139">
        <v>125</v>
      </c>
      <c r="G46" s="139">
        <v>146</v>
      </c>
      <c r="H46" s="139">
        <v>138</v>
      </c>
      <c r="I46" s="140">
        <f t="shared" si="5"/>
        <v>590</v>
      </c>
      <c r="J46" s="141">
        <f t="shared" si="6"/>
        <v>674</v>
      </c>
      <c r="K46" s="173">
        <f t="shared" si="7"/>
        <v>-150</v>
      </c>
      <c r="L46" s="143">
        <f t="shared" si="8"/>
        <v>125</v>
      </c>
      <c r="M46" s="144">
        <f t="shared" si="9"/>
        <v>181</v>
      </c>
      <c r="N46" s="145"/>
      <c r="O46" s="146"/>
      <c r="P46" s="147"/>
      <c r="Q46" s="645">
        <v>142</v>
      </c>
      <c r="R46" s="66">
        <f t="shared" si="10"/>
        <v>163</v>
      </c>
      <c r="S46" s="149" t="s">
        <v>178</v>
      </c>
      <c r="T46" s="160">
        <f t="shared" si="11"/>
        <v>147.5</v>
      </c>
    </row>
    <row r="47" spans="1:20" s="206" customFormat="1" ht="20.25" customHeight="1" thickBot="1">
      <c r="A47" s="205">
        <v>19</v>
      </c>
      <c r="B47" s="48">
        <v>30</v>
      </c>
      <c r="C47" s="278" t="s">
        <v>191</v>
      </c>
      <c r="D47" s="135" t="s">
        <v>189</v>
      </c>
      <c r="E47" s="136">
        <v>148</v>
      </c>
      <c r="F47" s="139">
        <v>107</v>
      </c>
      <c r="G47" s="139">
        <v>109</v>
      </c>
      <c r="H47" s="139">
        <v>164</v>
      </c>
      <c r="I47" s="140">
        <f t="shared" si="5"/>
        <v>528</v>
      </c>
      <c r="J47" s="141">
        <f t="shared" si="6"/>
        <v>648</v>
      </c>
      <c r="K47" s="173">
        <f t="shared" si="7"/>
        <v>-176</v>
      </c>
      <c r="L47" s="143">
        <f t="shared" si="8"/>
        <v>107</v>
      </c>
      <c r="M47" s="144">
        <f t="shared" si="9"/>
        <v>164</v>
      </c>
      <c r="N47" s="145"/>
      <c r="O47" s="146"/>
      <c r="P47" s="147"/>
      <c r="Q47" s="148"/>
      <c r="R47" s="66">
        <f t="shared" si="10"/>
        <v>30</v>
      </c>
      <c r="S47" s="149"/>
      <c r="T47" s="160">
        <f t="shared" si="11"/>
        <v>132</v>
      </c>
    </row>
    <row r="48" spans="1:20" s="206" customFormat="1" ht="20.25" customHeight="1" thickBot="1">
      <c r="A48" s="205">
        <v>20</v>
      </c>
      <c r="B48" s="48">
        <v>22</v>
      </c>
      <c r="C48" s="278" t="s">
        <v>215</v>
      </c>
      <c r="D48" s="135" t="s">
        <v>177</v>
      </c>
      <c r="E48" s="136">
        <v>110</v>
      </c>
      <c r="F48" s="139">
        <v>149</v>
      </c>
      <c r="G48" s="139">
        <v>118</v>
      </c>
      <c r="H48" s="139">
        <v>124</v>
      </c>
      <c r="I48" s="140">
        <f t="shared" si="5"/>
        <v>501</v>
      </c>
      <c r="J48" s="141">
        <f t="shared" si="6"/>
        <v>589</v>
      </c>
      <c r="K48" s="173">
        <f t="shared" si="7"/>
        <v>-235</v>
      </c>
      <c r="L48" s="143">
        <f t="shared" si="8"/>
        <v>110</v>
      </c>
      <c r="M48" s="144">
        <f t="shared" si="9"/>
        <v>149</v>
      </c>
      <c r="N48" s="145"/>
      <c r="O48" s="146"/>
      <c r="P48" s="147"/>
      <c r="Q48" s="148"/>
      <c r="R48" s="66">
        <f t="shared" si="10"/>
        <v>22</v>
      </c>
      <c r="S48" s="149"/>
      <c r="T48" s="160">
        <f t="shared" si="11"/>
        <v>125.25</v>
      </c>
    </row>
    <row r="50" spans="3:8" ht="15">
      <c r="C50" s="665" t="s">
        <v>94</v>
      </c>
      <c r="D50" s="487"/>
      <c r="E50" s="666"/>
      <c r="F50" s="667"/>
      <c r="G50" s="667"/>
      <c r="H50" s="667"/>
    </row>
    <row r="51" spans="4:8" ht="15">
      <c r="D51" s="487"/>
      <c r="E51" s="666"/>
      <c r="F51" s="667"/>
      <c r="G51" s="667"/>
      <c r="H51" s="667"/>
    </row>
    <row r="52" spans="3:10" ht="15">
      <c r="C52" s="668" t="s">
        <v>221</v>
      </c>
      <c r="D52" s="120" t="s">
        <v>6</v>
      </c>
      <c r="E52" s="120" t="s">
        <v>7</v>
      </c>
      <c r="F52" s="120" t="s">
        <v>91</v>
      </c>
      <c r="G52" s="120" t="s">
        <v>92</v>
      </c>
      <c r="H52" s="669" t="s">
        <v>93</v>
      </c>
      <c r="I52" s="670" t="s">
        <v>222</v>
      </c>
      <c r="J52" s="670" t="s">
        <v>223</v>
      </c>
    </row>
    <row r="53" spans="3:8" ht="3" customHeight="1" thickBot="1">
      <c r="C53" s="671"/>
      <c r="D53" s="213"/>
      <c r="E53" s="213"/>
      <c r="F53" s="213"/>
      <c r="G53" s="213"/>
      <c r="H53" s="214"/>
    </row>
    <row r="54" spans="3:22" ht="18" customHeight="1">
      <c r="C54" s="1243" t="s">
        <v>239</v>
      </c>
      <c r="D54" s="477">
        <v>176</v>
      </c>
      <c r="E54" s="477">
        <v>224</v>
      </c>
      <c r="F54" s="477">
        <v>191</v>
      </c>
      <c r="G54" s="477">
        <v>157</v>
      </c>
      <c r="H54" s="477">
        <v>216</v>
      </c>
      <c r="I54" s="477">
        <v>192</v>
      </c>
      <c r="J54" s="477"/>
      <c r="K54" s="1237" t="s">
        <v>90</v>
      </c>
      <c r="L54" s="1238"/>
      <c r="N54" s="2"/>
      <c r="O54" s="2"/>
      <c r="P54" s="3"/>
      <c r="R54" s="4"/>
      <c r="S54" s="4"/>
      <c r="T54" s="5"/>
      <c r="V54" s="6"/>
    </row>
    <row r="55" spans="3:22" ht="12" customHeight="1">
      <c r="C55" s="1244"/>
      <c r="D55" s="233">
        <f aca="true" t="shared" si="12" ref="D55:J55">IF(D54&lt;140,30,IF(D54&gt;=200,0,IF(D54&gt;=140,(200-D54)*0.5)))</f>
        <v>12</v>
      </c>
      <c r="E55" s="233">
        <f t="shared" si="12"/>
        <v>0</v>
      </c>
      <c r="F55" s="233">
        <f t="shared" si="12"/>
        <v>4.5</v>
      </c>
      <c r="G55" s="233">
        <f t="shared" si="12"/>
        <v>21.5</v>
      </c>
      <c r="H55" s="233">
        <f t="shared" si="12"/>
        <v>0</v>
      </c>
      <c r="I55" s="233">
        <f t="shared" si="12"/>
        <v>4</v>
      </c>
      <c r="J55" s="233">
        <f t="shared" si="12"/>
        <v>30</v>
      </c>
      <c r="K55" s="1239" t="s">
        <v>95</v>
      </c>
      <c r="L55" s="1240"/>
      <c r="N55" s="2"/>
      <c r="O55" s="2"/>
      <c r="P55" s="3"/>
      <c r="R55" s="4"/>
      <c r="S55" s="4"/>
      <c r="T55" s="5"/>
      <c r="V55" s="6"/>
    </row>
    <row r="56" spans="3:22" ht="21.75" customHeight="1" thickBot="1">
      <c r="C56" s="1245"/>
      <c r="D56" s="479">
        <f aca="true" t="shared" si="13" ref="D56:J56">D55+D54</f>
        <v>188</v>
      </c>
      <c r="E56" s="479">
        <f t="shared" si="13"/>
        <v>224</v>
      </c>
      <c r="F56" s="479">
        <f t="shared" si="13"/>
        <v>195.5</v>
      </c>
      <c r="G56" s="479">
        <f t="shared" si="13"/>
        <v>178.5</v>
      </c>
      <c r="H56" s="479">
        <f t="shared" si="13"/>
        <v>216</v>
      </c>
      <c r="I56" s="479">
        <f t="shared" si="13"/>
        <v>196</v>
      </c>
      <c r="J56" s="479">
        <f t="shared" si="13"/>
        <v>30</v>
      </c>
      <c r="K56" s="1241" t="s">
        <v>224</v>
      </c>
      <c r="L56" s="1242"/>
      <c r="N56" s="2"/>
      <c r="O56" s="2"/>
      <c r="P56" s="3"/>
      <c r="R56" s="4"/>
      <c r="S56" s="4"/>
      <c r="T56" s="5"/>
      <c r="V56" s="6"/>
    </row>
    <row r="57" spans="9:22" ht="3.75" customHeight="1">
      <c r="I57" s="3"/>
      <c r="K57" s="672"/>
      <c r="L57" s="3"/>
      <c r="N57" s="2"/>
      <c r="O57" s="2"/>
      <c r="P57" s="3"/>
      <c r="R57" s="4"/>
      <c r="S57" s="4"/>
      <c r="T57" s="5"/>
      <c r="V57" s="6"/>
    </row>
  </sheetData>
  <sheetProtection password="CF7A" sheet="1" objects="1" scenarios="1" selectLockedCells="1" selectUnlockedCells="1"/>
  <mergeCells count="5">
    <mergeCell ref="A1:K1"/>
    <mergeCell ref="K54:L54"/>
    <mergeCell ref="K55:L55"/>
    <mergeCell ref="K56:L56"/>
    <mergeCell ref="C54:C56"/>
  </mergeCells>
  <printOptions horizontalCentered="1" verticalCentered="1"/>
  <pageMargins left="0.4" right="0.13" top="0.18" bottom="0.51" header="0.12" footer="0.45"/>
  <pageSetup fitToHeight="2" horizontalDpi="300" verticalDpi="300" orientation="landscape" paperSize="9" scale="63" r:id="rId2"/>
  <rowBreaks count="1" manualBreakCount="1">
    <brk id="26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3"/>
  <dimension ref="A1:T56"/>
  <sheetViews>
    <sheetView zoomScale="75" zoomScaleNormal="75" zoomScaleSheetLayoutView="75" workbookViewId="0" topLeftCell="A1">
      <selection activeCell="J11" sqref="J11"/>
    </sheetView>
  </sheetViews>
  <sheetFormatPr defaultColWidth="9.140625" defaultRowHeight="12.75"/>
  <cols>
    <col min="1" max="1" width="5.7109375" style="1" customWidth="1"/>
    <col min="2" max="2" width="5.28125" style="74" customWidth="1"/>
    <col min="3" max="3" width="39.57421875" style="75" bestFit="1" customWidth="1"/>
    <col min="4" max="4" width="6.00390625" style="10" bestFit="1" customWidth="1"/>
    <col min="5" max="6" width="6.140625" style="1" customWidth="1"/>
    <col min="7" max="7" width="6.421875" style="3" customWidth="1"/>
    <col min="8" max="8" width="7.8515625" style="3" customWidth="1"/>
    <col min="9" max="9" width="6.140625" style="12" bestFit="1" customWidth="1"/>
    <col min="10" max="10" width="11.8515625" style="3" customWidth="1"/>
    <col min="11" max="11" width="7.00390625" style="2" customWidth="1"/>
    <col min="12" max="12" width="7.421875" style="2" customWidth="1"/>
    <col min="13" max="13" width="5.8515625" style="2" customWidth="1"/>
    <col min="14" max="14" width="1.7109375" style="3" customWidth="1"/>
    <col min="15" max="17" width="5.421875" style="4" customWidth="1"/>
    <col min="18" max="18" width="6.00390625" style="5" customWidth="1"/>
    <col min="19" max="19" width="5.421875" style="0" customWidth="1"/>
    <col min="20" max="20" width="6.7109375" style="6" bestFit="1" customWidth="1"/>
  </cols>
  <sheetData>
    <row r="1" spans="1:11" ht="94.5" customHeight="1">
      <c r="A1" s="1236"/>
      <c r="B1" s="1235"/>
      <c r="C1" s="1235"/>
      <c r="D1" s="1235"/>
      <c r="E1" s="1235"/>
      <c r="F1" s="1235"/>
      <c r="G1" s="1235"/>
      <c r="H1" s="1235"/>
      <c r="I1" s="1235"/>
      <c r="J1" s="1235"/>
      <c r="K1" s="1235"/>
    </row>
    <row r="2" spans="1:8" ht="18">
      <c r="A2" s="7"/>
      <c r="C2" s="9" t="s">
        <v>1</v>
      </c>
      <c r="E2" s="11"/>
      <c r="F2" s="11"/>
      <c r="G2" s="11"/>
      <c r="H2" s="11"/>
    </row>
    <row r="3" spans="1:20" ht="39" thickBot="1">
      <c r="A3" s="77" t="s">
        <v>2</v>
      </c>
      <c r="B3" s="78" t="s">
        <v>169</v>
      </c>
      <c r="C3" s="79" t="s">
        <v>4</v>
      </c>
      <c r="D3" s="609" t="s">
        <v>5</v>
      </c>
      <c r="E3" s="610" t="s">
        <v>6</v>
      </c>
      <c r="F3" s="610" t="s">
        <v>7</v>
      </c>
      <c r="G3" s="611" t="s">
        <v>8</v>
      </c>
      <c r="H3" s="243" t="s">
        <v>170</v>
      </c>
      <c r="I3" s="82" t="s">
        <v>10</v>
      </c>
      <c r="J3" s="21" t="s">
        <v>11</v>
      </c>
      <c r="L3" s="12"/>
      <c r="N3" s="2"/>
      <c r="O3" s="2"/>
      <c r="Q3" s="3"/>
      <c r="R3" s="3"/>
      <c r="S3" s="4"/>
      <c r="T3"/>
    </row>
    <row r="4" spans="1:20" ht="19.5">
      <c r="A4" s="245" t="s">
        <v>12</v>
      </c>
      <c r="B4" s="48">
        <v>4</v>
      </c>
      <c r="C4" s="612" t="s">
        <v>26</v>
      </c>
      <c r="D4" s="64">
        <v>18</v>
      </c>
      <c r="E4" s="65">
        <v>225</v>
      </c>
      <c r="F4" s="66">
        <v>245</v>
      </c>
      <c r="G4" s="48">
        <f aca="true" t="shared" si="0" ref="G4:G11">SUM(E4,F4)</f>
        <v>470</v>
      </c>
      <c r="H4" s="67">
        <f aca="true" t="shared" si="1" ref="H4:H11">COUNT(E4,F4)*B4+G4</f>
        <v>478</v>
      </c>
      <c r="I4" s="68">
        <f aca="true" t="shared" si="2" ref="I4:I11">H4-$H$4</f>
        <v>0</v>
      </c>
      <c r="J4" s="87">
        <v>55</v>
      </c>
      <c r="L4" s="31"/>
      <c r="N4" s="2"/>
      <c r="O4" s="2"/>
      <c r="Q4" s="3"/>
      <c r="R4" s="3"/>
      <c r="S4" s="4"/>
      <c r="T4"/>
    </row>
    <row r="5" spans="1:20" ht="18">
      <c r="A5" s="245" t="s">
        <v>14</v>
      </c>
      <c r="B5" s="35">
        <v>6</v>
      </c>
      <c r="C5" s="248" t="s">
        <v>130</v>
      </c>
      <c r="D5" s="46">
        <v>15</v>
      </c>
      <c r="E5" s="38">
        <v>221</v>
      </c>
      <c r="F5" s="39">
        <v>209</v>
      </c>
      <c r="G5" s="35">
        <f t="shared" si="0"/>
        <v>430</v>
      </c>
      <c r="H5" s="40">
        <f t="shared" si="1"/>
        <v>442</v>
      </c>
      <c r="I5" s="41">
        <f t="shared" si="2"/>
        <v>-36</v>
      </c>
      <c r="J5" s="87">
        <v>40</v>
      </c>
      <c r="L5" s="31"/>
      <c r="N5" s="2"/>
      <c r="O5" s="2"/>
      <c r="Q5" s="3"/>
      <c r="R5" s="3"/>
      <c r="S5" s="4"/>
      <c r="T5"/>
    </row>
    <row r="6" spans="1:20" ht="18">
      <c r="A6" s="249" t="s">
        <v>16</v>
      </c>
      <c r="B6" s="35">
        <v>29</v>
      </c>
      <c r="C6" s="248" t="s">
        <v>219</v>
      </c>
      <c r="D6" s="37">
        <v>21</v>
      </c>
      <c r="E6" s="38">
        <v>186</v>
      </c>
      <c r="F6" s="39">
        <v>188</v>
      </c>
      <c r="G6" s="35">
        <f t="shared" si="0"/>
        <v>374</v>
      </c>
      <c r="H6" s="40">
        <f t="shared" si="1"/>
        <v>432</v>
      </c>
      <c r="I6" s="41">
        <f t="shared" si="2"/>
        <v>-46</v>
      </c>
      <c r="J6" s="87">
        <v>30</v>
      </c>
      <c r="K6" s="45"/>
      <c r="L6" s="45"/>
      <c r="N6" s="2"/>
      <c r="O6" s="2"/>
      <c r="Q6" s="3"/>
      <c r="R6" s="3"/>
      <c r="S6" s="4"/>
      <c r="T6"/>
    </row>
    <row r="7" spans="1:20" ht="18">
      <c r="A7" s="245" t="s">
        <v>18</v>
      </c>
      <c r="B7" s="35">
        <v>13</v>
      </c>
      <c r="C7" s="248" t="s">
        <v>51</v>
      </c>
      <c r="D7" s="37">
        <v>22</v>
      </c>
      <c r="E7" s="38">
        <v>238</v>
      </c>
      <c r="F7" s="39">
        <v>149</v>
      </c>
      <c r="G7" s="35">
        <f t="shared" si="0"/>
        <v>387</v>
      </c>
      <c r="H7" s="40">
        <f t="shared" si="1"/>
        <v>413</v>
      </c>
      <c r="I7" s="41">
        <f t="shared" si="2"/>
        <v>-65</v>
      </c>
      <c r="J7" s="252" t="s">
        <v>135</v>
      </c>
      <c r="L7" s="31"/>
      <c r="N7" s="2"/>
      <c r="O7" s="2"/>
      <c r="Q7" s="3"/>
      <c r="R7" s="3"/>
      <c r="S7" s="4"/>
      <c r="T7"/>
    </row>
    <row r="8" spans="1:20" ht="18">
      <c r="A8" s="245" t="s">
        <v>21</v>
      </c>
      <c r="B8" s="48">
        <v>4</v>
      </c>
      <c r="C8" s="437" t="s">
        <v>30</v>
      </c>
      <c r="D8" s="85">
        <v>19</v>
      </c>
      <c r="E8" s="38">
        <v>203</v>
      </c>
      <c r="F8" s="50">
        <v>185</v>
      </c>
      <c r="G8" s="35">
        <f t="shared" si="0"/>
        <v>388</v>
      </c>
      <c r="H8" s="40">
        <f t="shared" si="1"/>
        <v>396</v>
      </c>
      <c r="I8" s="41">
        <f t="shared" si="2"/>
        <v>-82</v>
      </c>
      <c r="J8" s="252" t="s">
        <v>23</v>
      </c>
      <c r="L8" s="31"/>
      <c r="N8" s="2"/>
      <c r="O8" s="2"/>
      <c r="Q8" s="3"/>
      <c r="R8" s="3"/>
      <c r="S8" s="4"/>
      <c r="T8"/>
    </row>
    <row r="9" spans="1:20" ht="18.75" thickBot="1">
      <c r="A9" s="253" t="s">
        <v>24</v>
      </c>
      <c r="B9" s="424">
        <v>9</v>
      </c>
      <c r="C9" s="650" t="s">
        <v>240</v>
      </c>
      <c r="D9" s="102">
        <v>16</v>
      </c>
      <c r="E9" s="103">
        <v>200</v>
      </c>
      <c r="F9" s="257">
        <v>154</v>
      </c>
      <c r="G9" s="254">
        <f t="shared" si="0"/>
        <v>354</v>
      </c>
      <c r="H9" s="104">
        <f t="shared" si="1"/>
        <v>372</v>
      </c>
      <c r="I9" s="677">
        <f t="shared" si="2"/>
        <v>-106</v>
      </c>
      <c r="J9" s="260">
        <v>-0.3</v>
      </c>
      <c r="L9" s="61"/>
      <c r="N9" s="2"/>
      <c r="O9" s="2"/>
      <c r="Q9" s="3"/>
      <c r="R9" s="3"/>
      <c r="S9" s="4"/>
      <c r="T9"/>
    </row>
    <row r="10" spans="1:20" ht="18.75" thickTop="1">
      <c r="A10" s="62" t="s">
        <v>25</v>
      </c>
      <c r="B10" s="48">
        <v>16</v>
      </c>
      <c r="C10" s="278" t="s">
        <v>54</v>
      </c>
      <c r="D10" s="37">
        <v>17</v>
      </c>
      <c r="E10" s="38">
        <v>170</v>
      </c>
      <c r="F10" s="66">
        <v>168</v>
      </c>
      <c r="G10" s="48">
        <f t="shared" si="0"/>
        <v>338</v>
      </c>
      <c r="H10" s="67">
        <f t="shared" si="1"/>
        <v>370</v>
      </c>
      <c r="I10" s="68">
        <f t="shared" si="2"/>
        <v>-108</v>
      </c>
      <c r="J10" s="69"/>
      <c r="L10" s="70"/>
      <c r="N10" s="2"/>
      <c r="O10" s="2"/>
      <c r="Q10" s="3"/>
      <c r="R10" s="71"/>
      <c r="S10" s="4"/>
      <c r="T10"/>
    </row>
    <row r="11" spans="1:20" ht="18">
      <c r="A11" s="72" t="s">
        <v>27</v>
      </c>
      <c r="B11" s="48">
        <v>12</v>
      </c>
      <c r="C11" s="278" t="s">
        <v>106</v>
      </c>
      <c r="D11" s="37">
        <v>20</v>
      </c>
      <c r="E11" s="38">
        <v>145</v>
      </c>
      <c r="F11" s="39">
        <v>191</v>
      </c>
      <c r="G11" s="35">
        <f t="shared" si="0"/>
        <v>336</v>
      </c>
      <c r="H11" s="40">
        <f t="shared" si="1"/>
        <v>360</v>
      </c>
      <c r="I11" s="41">
        <f t="shared" si="2"/>
        <v>-118</v>
      </c>
      <c r="J11" s="69"/>
      <c r="L11" s="70"/>
      <c r="N11" s="2"/>
      <c r="O11" s="2"/>
      <c r="Q11" s="3"/>
      <c r="R11" s="71"/>
      <c r="S11" s="4"/>
      <c r="T11"/>
    </row>
    <row r="12" ht="108.75" customHeight="1">
      <c r="L12" s="76"/>
    </row>
    <row r="13" spans="1:8" ht="18">
      <c r="A13" s="7"/>
      <c r="C13" s="9" t="s">
        <v>31</v>
      </c>
      <c r="E13" s="11"/>
      <c r="F13" s="11"/>
      <c r="G13" s="11"/>
      <c r="H13" s="11"/>
    </row>
    <row r="14" spans="1:8" ht="49.5" customHeight="1" thickBot="1">
      <c r="A14" s="77" t="s">
        <v>32</v>
      </c>
      <c r="B14" s="78" t="s">
        <v>169</v>
      </c>
      <c r="C14" s="79" t="s">
        <v>4</v>
      </c>
      <c r="D14" s="77" t="s">
        <v>5</v>
      </c>
      <c r="E14" s="80" t="s">
        <v>6</v>
      </c>
      <c r="F14" s="81" t="s">
        <v>238</v>
      </c>
      <c r="G14" s="82" t="s">
        <v>10</v>
      </c>
      <c r="H14" s="83"/>
    </row>
    <row r="15" spans="1:19" ht="18">
      <c r="A15" s="84">
        <v>1</v>
      </c>
      <c r="B15" s="48">
        <v>13</v>
      </c>
      <c r="C15" s="437" t="s">
        <v>51</v>
      </c>
      <c r="D15" s="85" t="s">
        <v>185</v>
      </c>
      <c r="E15" s="86">
        <v>238</v>
      </c>
      <c r="F15" s="67">
        <f aca="true" t="shared" si="3" ref="F15:F29">B15+E15</f>
        <v>251</v>
      </c>
      <c r="G15" s="68">
        <f aca="true" t="shared" si="4" ref="G15:G29">F15-$F$20</f>
        <v>44</v>
      </c>
      <c r="I15" s="87">
        <v>1</v>
      </c>
      <c r="P15" s="88"/>
      <c r="Q15" s="89"/>
      <c r="R15" s="90"/>
      <c r="S15" s="91"/>
    </row>
    <row r="16" spans="1:19" ht="18">
      <c r="A16" s="84">
        <v>2</v>
      </c>
      <c r="B16" s="35">
        <v>4</v>
      </c>
      <c r="C16" s="297" t="s">
        <v>26</v>
      </c>
      <c r="D16" s="264" t="s">
        <v>183</v>
      </c>
      <c r="E16" s="233">
        <v>225</v>
      </c>
      <c r="F16" s="67">
        <f t="shared" si="3"/>
        <v>229</v>
      </c>
      <c r="G16" s="41">
        <f t="shared" si="4"/>
        <v>22</v>
      </c>
      <c r="H16" s="100" t="s">
        <v>39</v>
      </c>
      <c r="I16" s="87">
        <v>2</v>
      </c>
      <c r="P16" s="88"/>
      <c r="Q16" s="89"/>
      <c r="R16" s="90"/>
      <c r="S16" s="91"/>
    </row>
    <row r="17" spans="1:19" ht="18">
      <c r="A17" s="94">
        <v>3</v>
      </c>
      <c r="B17" s="35">
        <v>6</v>
      </c>
      <c r="C17" s="297" t="s">
        <v>130</v>
      </c>
      <c r="D17" s="46" t="s">
        <v>181</v>
      </c>
      <c r="E17" s="38">
        <v>221</v>
      </c>
      <c r="F17" s="67">
        <f t="shared" si="3"/>
        <v>227</v>
      </c>
      <c r="G17" s="41">
        <f t="shared" si="4"/>
        <v>20</v>
      </c>
      <c r="H17" s="100" t="s">
        <v>39</v>
      </c>
      <c r="I17" s="87">
        <v>3</v>
      </c>
      <c r="J17" s="32"/>
      <c r="P17" s="88"/>
      <c r="Q17" s="89"/>
      <c r="R17" s="90"/>
      <c r="S17" s="91"/>
    </row>
    <row r="18" spans="1:19" ht="18">
      <c r="A18" s="84">
        <v>4</v>
      </c>
      <c r="B18" s="35">
        <v>29</v>
      </c>
      <c r="C18" s="248" t="s">
        <v>219</v>
      </c>
      <c r="D18" s="37" t="s">
        <v>190</v>
      </c>
      <c r="E18" s="38">
        <v>186</v>
      </c>
      <c r="F18" s="67">
        <f t="shared" si="3"/>
        <v>215</v>
      </c>
      <c r="G18" s="41">
        <f t="shared" si="4"/>
        <v>8</v>
      </c>
      <c r="H18" s="96"/>
      <c r="I18" s="87">
        <v>4</v>
      </c>
      <c r="P18" s="88"/>
      <c r="Q18" s="89"/>
      <c r="R18" s="90"/>
      <c r="S18" s="91"/>
    </row>
    <row r="19" spans="1:19" ht="18">
      <c r="A19" s="84">
        <v>5</v>
      </c>
      <c r="B19" s="48">
        <v>9</v>
      </c>
      <c r="C19" s="437" t="s">
        <v>240</v>
      </c>
      <c r="D19" s="85" t="s">
        <v>180</v>
      </c>
      <c r="E19" s="38">
        <v>200</v>
      </c>
      <c r="F19" s="67">
        <f t="shared" si="3"/>
        <v>209</v>
      </c>
      <c r="G19" s="41">
        <f t="shared" si="4"/>
        <v>2</v>
      </c>
      <c r="I19" s="87">
        <v>5</v>
      </c>
      <c r="P19" s="88"/>
      <c r="Q19" s="89"/>
      <c r="R19" s="90"/>
      <c r="S19" s="91"/>
    </row>
    <row r="20" spans="1:19" ht="18.75" thickBot="1">
      <c r="A20" s="101">
        <v>6</v>
      </c>
      <c r="B20" s="424">
        <v>4</v>
      </c>
      <c r="C20" s="650" t="s">
        <v>30</v>
      </c>
      <c r="D20" s="102" t="s">
        <v>179</v>
      </c>
      <c r="E20" s="103">
        <v>203</v>
      </c>
      <c r="F20" s="104">
        <f t="shared" si="3"/>
        <v>207</v>
      </c>
      <c r="G20" s="105">
        <f t="shared" si="4"/>
        <v>0</v>
      </c>
      <c r="H20" s="96"/>
      <c r="I20" s="87">
        <v>6</v>
      </c>
      <c r="P20" s="88"/>
      <c r="Q20" s="89"/>
      <c r="R20" s="90"/>
      <c r="S20" s="91"/>
    </row>
    <row r="21" spans="1:19" ht="18.75" thickTop="1">
      <c r="A21" s="106">
        <v>7</v>
      </c>
      <c r="B21" s="48">
        <v>13</v>
      </c>
      <c r="C21" s="265" t="s">
        <v>28</v>
      </c>
      <c r="D21" s="85" t="s">
        <v>184</v>
      </c>
      <c r="E21" s="86">
        <v>194</v>
      </c>
      <c r="F21" s="67">
        <f t="shared" si="3"/>
        <v>207</v>
      </c>
      <c r="G21" s="68">
        <f t="shared" si="4"/>
        <v>0</v>
      </c>
      <c r="I21" s="70"/>
      <c r="N21" s="4"/>
      <c r="P21" s="88"/>
      <c r="Q21" s="89"/>
      <c r="R21" s="90"/>
      <c r="S21" s="91"/>
    </row>
    <row r="22" spans="1:19" ht="18">
      <c r="A22" s="106">
        <v>8</v>
      </c>
      <c r="B22" s="48">
        <v>16</v>
      </c>
      <c r="C22" s="297" t="s">
        <v>54</v>
      </c>
      <c r="D22" s="37" t="s">
        <v>178</v>
      </c>
      <c r="E22" s="38">
        <v>170</v>
      </c>
      <c r="F22" s="67">
        <f t="shared" si="3"/>
        <v>186</v>
      </c>
      <c r="G22" s="41">
        <f t="shared" si="4"/>
        <v>-21</v>
      </c>
      <c r="H22" s="100" t="s">
        <v>39</v>
      </c>
      <c r="I22" s="70"/>
      <c r="P22" s="88"/>
      <c r="Q22" s="89"/>
      <c r="R22" s="90"/>
      <c r="S22" s="91"/>
    </row>
    <row r="23" spans="1:19" ht="18">
      <c r="A23" s="109">
        <v>9</v>
      </c>
      <c r="B23" s="48">
        <v>14</v>
      </c>
      <c r="C23" s="278" t="s">
        <v>81</v>
      </c>
      <c r="D23" s="37" t="s">
        <v>174</v>
      </c>
      <c r="E23" s="38">
        <v>170</v>
      </c>
      <c r="F23" s="67">
        <f t="shared" si="3"/>
        <v>184</v>
      </c>
      <c r="G23" s="41">
        <f t="shared" si="4"/>
        <v>-23</v>
      </c>
      <c r="I23" s="110"/>
      <c r="P23" s="88"/>
      <c r="Q23" s="89"/>
      <c r="R23" s="90"/>
      <c r="S23" s="91"/>
    </row>
    <row r="24" spans="1:19" ht="18">
      <c r="A24" s="106">
        <v>10</v>
      </c>
      <c r="B24" s="35">
        <v>20</v>
      </c>
      <c r="C24" s="278" t="s">
        <v>45</v>
      </c>
      <c r="D24" s="37" t="s">
        <v>177</v>
      </c>
      <c r="E24" s="38">
        <v>160</v>
      </c>
      <c r="F24" s="67">
        <f t="shared" si="3"/>
        <v>180</v>
      </c>
      <c r="G24" s="41">
        <f t="shared" si="4"/>
        <v>-27</v>
      </c>
      <c r="I24" s="70"/>
      <c r="P24" s="88"/>
      <c r="Q24" s="89"/>
      <c r="R24" s="90"/>
      <c r="S24" s="91"/>
    </row>
    <row r="25" spans="1:19" ht="20.25" customHeight="1">
      <c r="A25" s="106">
        <v>11</v>
      </c>
      <c r="B25" s="48">
        <v>15</v>
      </c>
      <c r="C25" s="265" t="s">
        <v>150</v>
      </c>
      <c r="D25" s="37" t="s">
        <v>189</v>
      </c>
      <c r="E25" s="38">
        <v>165</v>
      </c>
      <c r="F25" s="67">
        <f t="shared" si="3"/>
        <v>180</v>
      </c>
      <c r="G25" s="41">
        <f t="shared" si="4"/>
        <v>-27</v>
      </c>
      <c r="I25" s="70"/>
      <c r="P25" s="88"/>
      <c r="Q25" s="113"/>
      <c r="R25" s="90"/>
      <c r="S25" s="91"/>
    </row>
    <row r="26" spans="1:19" ht="20.25" customHeight="1">
      <c r="A26" s="106">
        <v>12</v>
      </c>
      <c r="B26" s="48">
        <v>23</v>
      </c>
      <c r="C26" s="278" t="s">
        <v>117</v>
      </c>
      <c r="D26" s="37" t="s">
        <v>175</v>
      </c>
      <c r="E26" s="38">
        <v>151</v>
      </c>
      <c r="F26" s="67">
        <f t="shared" si="3"/>
        <v>174</v>
      </c>
      <c r="G26" s="41">
        <f t="shared" si="4"/>
        <v>-33</v>
      </c>
      <c r="H26" s="96"/>
      <c r="I26" s="70"/>
      <c r="P26" s="88"/>
      <c r="Q26" s="113"/>
      <c r="R26" s="90"/>
      <c r="S26" s="91"/>
    </row>
    <row r="27" spans="1:19" ht="20.25" customHeight="1">
      <c r="A27" s="106">
        <v>13</v>
      </c>
      <c r="B27" s="48">
        <v>23</v>
      </c>
      <c r="C27" s="278" t="s">
        <v>86</v>
      </c>
      <c r="D27" s="37" t="s">
        <v>193</v>
      </c>
      <c r="E27" s="38">
        <v>149</v>
      </c>
      <c r="F27" s="115">
        <f t="shared" si="3"/>
        <v>172</v>
      </c>
      <c r="G27" s="41">
        <f t="shared" si="4"/>
        <v>-35</v>
      </c>
      <c r="I27" s="70"/>
      <c r="P27" s="88"/>
      <c r="Q27" s="113"/>
      <c r="R27" s="90"/>
      <c r="S27" s="91"/>
    </row>
    <row r="28" spans="1:19" ht="20.25" customHeight="1">
      <c r="A28" s="106">
        <v>14</v>
      </c>
      <c r="B28" s="48">
        <v>23</v>
      </c>
      <c r="C28" s="278" t="s">
        <v>47</v>
      </c>
      <c r="D28" s="46" t="s">
        <v>176</v>
      </c>
      <c r="E28" s="38">
        <v>142</v>
      </c>
      <c r="F28" s="67">
        <f t="shared" si="3"/>
        <v>165</v>
      </c>
      <c r="G28" s="41">
        <f t="shared" si="4"/>
        <v>-42</v>
      </c>
      <c r="I28" s="70"/>
      <c r="P28" s="88"/>
      <c r="Q28" s="113"/>
      <c r="R28" s="90"/>
      <c r="S28" s="91"/>
    </row>
    <row r="29" spans="1:19" ht="20.25" customHeight="1">
      <c r="A29" s="106">
        <v>15</v>
      </c>
      <c r="B29" s="48">
        <v>12</v>
      </c>
      <c r="C29" s="297" t="s">
        <v>106</v>
      </c>
      <c r="D29" s="37" t="s">
        <v>182</v>
      </c>
      <c r="E29" s="38">
        <v>145</v>
      </c>
      <c r="F29" s="67">
        <f t="shared" si="3"/>
        <v>157</v>
      </c>
      <c r="G29" s="41">
        <f t="shared" si="4"/>
        <v>-50</v>
      </c>
      <c r="H29" s="100" t="s">
        <v>39</v>
      </c>
      <c r="I29" s="70"/>
      <c r="P29" s="88"/>
      <c r="Q29" s="113"/>
      <c r="R29" s="90"/>
      <c r="S29" s="91"/>
    </row>
    <row r="30" spans="1:19" ht="130.5" customHeight="1">
      <c r="A30" s="116"/>
      <c r="B30" s="117"/>
      <c r="C30" s="118"/>
      <c r="D30" s="119"/>
      <c r="E30" s="120"/>
      <c r="F30" s="116"/>
      <c r="G30" s="96"/>
      <c r="H30" s="96"/>
      <c r="I30" s="70"/>
      <c r="P30" s="88"/>
      <c r="Q30" s="113"/>
      <c r="R30" s="90"/>
      <c r="S30" s="91"/>
    </row>
    <row r="31" spans="1:13" ht="20.25">
      <c r="A31" s="7" t="s">
        <v>56</v>
      </c>
      <c r="E31" s="121"/>
      <c r="M31" s="122">
        <f>MAX(E33:H48)</f>
        <v>244</v>
      </c>
    </row>
    <row r="32" spans="1:20" s="133" customFormat="1" ht="66" customHeight="1" thickBot="1">
      <c r="A32" s="77" t="s">
        <v>57</v>
      </c>
      <c r="B32" s="78" t="s">
        <v>169</v>
      </c>
      <c r="C32" s="79" t="s">
        <v>4</v>
      </c>
      <c r="D32" s="77" t="s">
        <v>5</v>
      </c>
      <c r="E32" s="123">
        <v>1</v>
      </c>
      <c r="F32" s="123">
        <v>2</v>
      </c>
      <c r="G32" s="123">
        <v>3</v>
      </c>
      <c r="H32" s="123">
        <v>4</v>
      </c>
      <c r="I32" s="124" t="s">
        <v>8</v>
      </c>
      <c r="J32" s="81" t="s">
        <v>186</v>
      </c>
      <c r="K32" s="125" t="s">
        <v>10</v>
      </c>
      <c r="L32" s="126" t="s">
        <v>59</v>
      </c>
      <c r="M32" s="79" t="s">
        <v>60</v>
      </c>
      <c r="N32" s="127"/>
      <c r="O32" s="128" t="s">
        <v>61</v>
      </c>
      <c r="P32" s="129" t="s">
        <v>62</v>
      </c>
      <c r="Q32" s="130" t="s">
        <v>63</v>
      </c>
      <c r="R32" s="130" t="s">
        <v>64</v>
      </c>
      <c r="S32" s="131" t="s">
        <v>65</v>
      </c>
      <c r="T32" s="132" t="s">
        <v>66</v>
      </c>
    </row>
    <row r="33" spans="1:20" s="133" customFormat="1" ht="20.25" customHeight="1">
      <c r="A33" s="134">
        <v>1</v>
      </c>
      <c r="B33" s="48">
        <v>12</v>
      </c>
      <c r="C33" s="582" t="s">
        <v>106</v>
      </c>
      <c r="D33" s="135" t="s">
        <v>185</v>
      </c>
      <c r="E33" s="136">
        <v>185</v>
      </c>
      <c r="F33" s="139">
        <v>224</v>
      </c>
      <c r="G33" s="139">
        <v>208</v>
      </c>
      <c r="H33" s="139">
        <v>244</v>
      </c>
      <c r="I33" s="140">
        <f aca="true" t="shared" si="5" ref="I33:I56">SUM(E33:H33)</f>
        <v>861</v>
      </c>
      <c r="J33" s="141">
        <f aca="true" t="shared" si="6" ref="J33:J56">COUNT(E33:H33)*B33+I33</f>
        <v>909</v>
      </c>
      <c r="K33" s="142">
        <f aca="true" t="shared" si="7" ref="K33:K56">J33-$J$42</f>
        <v>144</v>
      </c>
      <c r="L33" s="143">
        <f aca="true" t="shared" si="8" ref="L33:L56">MIN(E33:H33)</f>
        <v>185</v>
      </c>
      <c r="M33" s="144">
        <f aca="true" t="shared" si="9" ref="M33:M56">MAX(E33:H33)</f>
        <v>244</v>
      </c>
      <c r="N33" s="145"/>
      <c r="O33" s="146"/>
      <c r="P33" s="147"/>
      <c r="Q33" s="148"/>
      <c r="R33" s="66">
        <f aca="true" t="shared" si="10" ref="R33:R56">Q33+P33+B33</f>
        <v>12</v>
      </c>
      <c r="S33" s="149"/>
      <c r="T33" s="150">
        <f aca="true" t="shared" si="11" ref="T33:T56">IF(I33,AVERAGE(E33:H33),0)</f>
        <v>215.25</v>
      </c>
    </row>
    <row r="34" spans="1:20" s="133" customFormat="1" ht="20.25" customHeight="1" thickBot="1">
      <c r="A34" s="616">
        <v>2</v>
      </c>
      <c r="B34" s="92">
        <v>6</v>
      </c>
      <c r="C34" s="680" t="s">
        <v>130</v>
      </c>
      <c r="D34" s="618" t="s">
        <v>188</v>
      </c>
      <c r="E34" s="619">
        <v>221</v>
      </c>
      <c r="F34" s="620">
        <v>193</v>
      </c>
      <c r="G34" s="620">
        <v>200</v>
      </c>
      <c r="H34" s="620">
        <v>237</v>
      </c>
      <c r="I34" s="622">
        <f t="shared" si="5"/>
        <v>851</v>
      </c>
      <c r="J34" s="623">
        <f t="shared" si="6"/>
        <v>875</v>
      </c>
      <c r="K34" s="159">
        <f t="shared" si="7"/>
        <v>110</v>
      </c>
      <c r="L34" s="143">
        <f t="shared" si="8"/>
        <v>193</v>
      </c>
      <c r="M34" s="144">
        <f t="shared" si="9"/>
        <v>237</v>
      </c>
      <c r="N34" s="145"/>
      <c r="O34" s="146"/>
      <c r="P34" s="147"/>
      <c r="Q34" s="148"/>
      <c r="R34" s="66">
        <f t="shared" si="10"/>
        <v>6</v>
      </c>
      <c r="S34" s="149"/>
      <c r="T34" s="160">
        <f t="shared" si="11"/>
        <v>212.75</v>
      </c>
    </row>
    <row r="35" spans="1:20" s="133" customFormat="1" ht="20.25" customHeight="1">
      <c r="A35" s="161">
        <v>3</v>
      </c>
      <c r="B35" s="48">
        <v>4</v>
      </c>
      <c r="C35" s="582" t="s">
        <v>26</v>
      </c>
      <c r="D35" s="135" t="s">
        <v>182</v>
      </c>
      <c r="E35" s="136">
        <v>202</v>
      </c>
      <c r="F35" s="139">
        <v>234</v>
      </c>
      <c r="G35" s="139">
        <v>202</v>
      </c>
      <c r="H35" s="163">
        <v>197</v>
      </c>
      <c r="I35" s="140">
        <f t="shared" si="5"/>
        <v>835</v>
      </c>
      <c r="J35" s="141">
        <f t="shared" si="6"/>
        <v>851</v>
      </c>
      <c r="K35" s="159">
        <f t="shared" si="7"/>
        <v>86</v>
      </c>
      <c r="L35" s="143">
        <f t="shared" si="8"/>
        <v>197</v>
      </c>
      <c r="M35" s="144">
        <f t="shared" si="9"/>
        <v>234</v>
      </c>
      <c r="N35" s="145"/>
      <c r="O35" s="163">
        <v>197</v>
      </c>
      <c r="P35" s="147"/>
      <c r="Q35" s="148"/>
      <c r="R35" s="66">
        <f t="shared" si="10"/>
        <v>4</v>
      </c>
      <c r="S35" s="149" t="s">
        <v>178</v>
      </c>
      <c r="T35" s="160">
        <f t="shared" si="11"/>
        <v>208.75</v>
      </c>
    </row>
    <row r="36" spans="1:20" s="133" customFormat="1" ht="20.25" customHeight="1" thickBot="1">
      <c r="A36" s="655">
        <v>4</v>
      </c>
      <c r="B36" s="624">
        <v>16</v>
      </c>
      <c r="C36" s="680" t="s">
        <v>54</v>
      </c>
      <c r="D36" s="625" t="s">
        <v>179</v>
      </c>
      <c r="E36" s="626">
        <v>215</v>
      </c>
      <c r="F36" s="682">
        <v>159</v>
      </c>
      <c r="G36" s="627">
        <v>191</v>
      </c>
      <c r="H36" s="627">
        <v>199</v>
      </c>
      <c r="I36" s="628">
        <f t="shared" si="5"/>
        <v>764</v>
      </c>
      <c r="J36" s="629">
        <f t="shared" si="6"/>
        <v>828</v>
      </c>
      <c r="K36" s="630">
        <f t="shared" si="7"/>
        <v>63</v>
      </c>
      <c r="L36" s="631">
        <f t="shared" si="8"/>
        <v>159</v>
      </c>
      <c r="M36" s="632">
        <f t="shared" si="9"/>
        <v>215</v>
      </c>
      <c r="N36" s="633"/>
      <c r="O36" s="682">
        <v>159</v>
      </c>
      <c r="P36" s="635"/>
      <c r="Q36" s="148"/>
      <c r="R36" s="66">
        <f t="shared" si="10"/>
        <v>16</v>
      </c>
      <c r="S36" s="149" t="s">
        <v>180</v>
      </c>
      <c r="T36" s="160">
        <f t="shared" si="11"/>
        <v>191</v>
      </c>
    </row>
    <row r="37" spans="1:20" s="180" customFormat="1" ht="20.25" customHeight="1">
      <c r="A37" s="179">
        <v>5</v>
      </c>
      <c r="B37" s="48">
        <v>14</v>
      </c>
      <c r="C37" s="437" t="s">
        <v>81</v>
      </c>
      <c r="D37" s="135" t="s">
        <v>175</v>
      </c>
      <c r="E37" s="136">
        <v>180</v>
      </c>
      <c r="F37" s="139">
        <v>201</v>
      </c>
      <c r="G37" s="139">
        <v>182</v>
      </c>
      <c r="H37" s="163">
        <v>205</v>
      </c>
      <c r="I37" s="140">
        <f t="shared" si="5"/>
        <v>768</v>
      </c>
      <c r="J37" s="141">
        <f t="shared" si="6"/>
        <v>824</v>
      </c>
      <c r="K37" s="142">
        <f t="shared" si="7"/>
        <v>59</v>
      </c>
      <c r="L37" s="143">
        <f t="shared" si="8"/>
        <v>180</v>
      </c>
      <c r="M37" s="144">
        <f t="shared" si="9"/>
        <v>205</v>
      </c>
      <c r="N37" s="145"/>
      <c r="O37" s="163">
        <v>205</v>
      </c>
      <c r="P37" s="147"/>
      <c r="Q37" s="148"/>
      <c r="R37" s="66">
        <f t="shared" si="10"/>
        <v>14</v>
      </c>
      <c r="S37" s="149" t="s">
        <v>189</v>
      </c>
      <c r="T37" s="160">
        <f t="shared" si="11"/>
        <v>192</v>
      </c>
    </row>
    <row r="38" spans="1:20" s="180" customFormat="1" ht="20.25" customHeight="1">
      <c r="A38" s="181">
        <v>6</v>
      </c>
      <c r="B38" s="48">
        <v>13</v>
      </c>
      <c r="C38" s="248" t="s">
        <v>28</v>
      </c>
      <c r="D38" s="135" t="s">
        <v>174</v>
      </c>
      <c r="E38" s="136">
        <v>180</v>
      </c>
      <c r="F38" s="163">
        <v>182</v>
      </c>
      <c r="G38" s="139">
        <v>210</v>
      </c>
      <c r="H38" s="139">
        <v>190</v>
      </c>
      <c r="I38" s="140">
        <f t="shared" si="5"/>
        <v>762</v>
      </c>
      <c r="J38" s="141">
        <f t="shared" si="6"/>
        <v>814</v>
      </c>
      <c r="K38" s="159">
        <f t="shared" si="7"/>
        <v>49</v>
      </c>
      <c r="L38" s="143">
        <f t="shared" si="8"/>
        <v>180</v>
      </c>
      <c r="M38" s="144">
        <f t="shared" si="9"/>
        <v>210</v>
      </c>
      <c r="N38" s="145"/>
      <c r="O38" s="163">
        <v>182</v>
      </c>
      <c r="P38" s="147"/>
      <c r="Q38" s="148"/>
      <c r="R38" s="66">
        <f t="shared" si="10"/>
        <v>13</v>
      </c>
      <c r="S38" s="149" t="s">
        <v>183</v>
      </c>
      <c r="T38" s="160">
        <f t="shared" si="11"/>
        <v>190.5</v>
      </c>
    </row>
    <row r="39" spans="1:20" s="133" customFormat="1" ht="20.25" customHeight="1">
      <c r="A39" s="181">
        <v>7</v>
      </c>
      <c r="B39" s="48">
        <v>9</v>
      </c>
      <c r="C39" s="248" t="s">
        <v>240</v>
      </c>
      <c r="D39" s="135" t="s">
        <v>189</v>
      </c>
      <c r="E39" s="136">
        <v>216</v>
      </c>
      <c r="F39" s="201">
        <v>199</v>
      </c>
      <c r="G39" s="139">
        <v>170</v>
      </c>
      <c r="H39" s="139">
        <v>184</v>
      </c>
      <c r="I39" s="140">
        <f t="shared" si="5"/>
        <v>769</v>
      </c>
      <c r="J39" s="141">
        <f t="shared" si="6"/>
        <v>805</v>
      </c>
      <c r="K39" s="159">
        <f t="shared" si="7"/>
        <v>40</v>
      </c>
      <c r="L39" s="143">
        <f t="shared" si="8"/>
        <v>170</v>
      </c>
      <c r="M39" s="144">
        <f t="shared" si="9"/>
        <v>216</v>
      </c>
      <c r="N39" s="145"/>
      <c r="O39" s="146"/>
      <c r="P39" s="201">
        <v>199</v>
      </c>
      <c r="Q39" s="148"/>
      <c r="R39" s="66">
        <f t="shared" si="10"/>
        <v>208</v>
      </c>
      <c r="S39" s="149" t="s">
        <v>202</v>
      </c>
      <c r="T39" s="160">
        <f t="shared" si="11"/>
        <v>192.25</v>
      </c>
    </row>
    <row r="40" spans="1:20" s="133" customFormat="1" ht="20.25" customHeight="1">
      <c r="A40" s="181">
        <v>8</v>
      </c>
      <c r="B40" s="48">
        <v>4</v>
      </c>
      <c r="C40" s="248" t="s">
        <v>30</v>
      </c>
      <c r="D40" s="135" t="s">
        <v>190</v>
      </c>
      <c r="E40" s="136">
        <v>198</v>
      </c>
      <c r="F40" s="139">
        <v>180</v>
      </c>
      <c r="G40" s="139">
        <v>202</v>
      </c>
      <c r="H40" s="163">
        <v>191</v>
      </c>
      <c r="I40" s="140">
        <f t="shared" si="5"/>
        <v>771</v>
      </c>
      <c r="J40" s="141">
        <f t="shared" si="6"/>
        <v>787</v>
      </c>
      <c r="K40" s="159">
        <f t="shared" si="7"/>
        <v>22</v>
      </c>
      <c r="L40" s="143">
        <f t="shared" si="8"/>
        <v>180</v>
      </c>
      <c r="M40" s="144">
        <f t="shared" si="9"/>
        <v>202</v>
      </c>
      <c r="N40" s="145"/>
      <c r="O40" s="163">
        <v>191</v>
      </c>
      <c r="P40" s="147"/>
      <c r="Q40" s="148"/>
      <c r="R40" s="66">
        <f t="shared" si="10"/>
        <v>4</v>
      </c>
      <c r="S40" s="149" t="s">
        <v>185</v>
      </c>
      <c r="T40" s="160">
        <f t="shared" si="11"/>
        <v>192.75</v>
      </c>
    </row>
    <row r="41" spans="1:20" s="133" customFormat="1" ht="20.25" customHeight="1">
      <c r="A41" s="182">
        <v>9</v>
      </c>
      <c r="B41" s="48">
        <v>23</v>
      </c>
      <c r="C41" s="248" t="s">
        <v>86</v>
      </c>
      <c r="D41" s="135" t="s">
        <v>184</v>
      </c>
      <c r="E41" s="136">
        <v>152</v>
      </c>
      <c r="F41" s="139">
        <v>164</v>
      </c>
      <c r="G41" s="139">
        <v>178</v>
      </c>
      <c r="H41" s="139">
        <v>185</v>
      </c>
      <c r="I41" s="140">
        <f t="shared" si="5"/>
        <v>679</v>
      </c>
      <c r="J41" s="141">
        <f t="shared" si="6"/>
        <v>771</v>
      </c>
      <c r="K41" s="159">
        <f t="shared" si="7"/>
        <v>6</v>
      </c>
      <c r="L41" s="143">
        <f t="shared" si="8"/>
        <v>152</v>
      </c>
      <c r="M41" s="144">
        <f t="shared" si="9"/>
        <v>185</v>
      </c>
      <c r="N41" s="145"/>
      <c r="O41" s="163">
        <v>149</v>
      </c>
      <c r="P41" s="147"/>
      <c r="Q41" s="148"/>
      <c r="R41" s="66">
        <f t="shared" si="10"/>
        <v>23</v>
      </c>
      <c r="S41" s="149" t="s">
        <v>182</v>
      </c>
      <c r="T41" s="160">
        <f t="shared" si="11"/>
        <v>169.75</v>
      </c>
    </row>
    <row r="42" spans="1:20" s="133" customFormat="1" ht="20.25" customHeight="1" thickBot="1">
      <c r="A42" s="659">
        <v>10</v>
      </c>
      <c r="B42" s="165">
        <v>23</v>
      </c>
      <c r="C42" s="639" t="s">
        <v>47</v>
      </c>
      <c r="D42" s="166" t="s">
        <v>181</v>
      </c>
      <c r="E42" s="640">
        <v>169</v>
      </c>
      <c r="F42" s="168">
        <v>197</v>
      </c>
      <c r="G42" s="749">
        <v>153</v>
      </c>
      <c r="H42" s="168">
        <v>154</v>
      </c>
      <c r="I42" s="171">
        <f t="shared" si="5"/>
        <v>673</v>
      </c>
      <c r="J42" s="172">
        <f t="shared" si="6"/>
        <v>765</v>
      </c>
      <c r="K42" s="173">
        <f t="shared" si="7"/>
        <v>0</v>
      </c>
      <c r="L42" s="174">
        <f t="shared" si="8"/>
        <v>153</v>
      </c>
      <c r="M42" s="175">
        <f t="shared" si="9"/>
        <v>197</v>
      </c>
      <c r="N42" s="176"/>
      <c r="O42" s="641"/>
      <c r="P42" s="749">
        <v>153</v>
      </c>
      <c r="Q42" s="178"/>
      <c r="R42" s="642">
        <f t="shared" si="10"/>
        <v>176</v>
      </c>
      <c r="S42" s="643" t="s">
        <v>177</v>
      </c>
      <c r="T42" s="644">
        <f t="shared" si="11"/>
        <v>168.25</v>
      </c>
    </row>
    <row r="43" spans="1:20" s="133" customFormat="1" ht="20.25" customHeight="1">
      <c r="A43" s="106">
        <v>11</v>
      </c>
      <c r="B43" s="48">
        <v>3</v>
      </c>
      <c r="C43" s="265" t="s">
        <v>22</v>
      </c>
      <c r="D43" s="135" t="s">
        <v>187</v>
      </c>
      <c r="E43" s="136">
        <v>191</v>
      </c>
      <c r="F43" s="139">
        <v>189</v>
      </c>
      <c r="G43" s="139">
        <v>166</v>
      </c>
      <c r="H43" s="139">
        <v>192</v>
      </c>
      <c r="I43" s="140">
        <f t="shared" si="5"/>
        <v>738</v>
      </c>
      <c r="J43" s="141">
        <f t="shared" si="6"/>
        <v>750</v>
      </c>
      <c r="K43" s="142">
        <f t="shared" si="7"/>
        <v>-15</v>
      </c>
      <c r="L43" s="143">
        <f t="shared" si="8"/>
        <v>166</v>
      </c>
      <c r="M43" s="144">
        <f t="shared" si="9"/>
        <v>192</v>
      </c>
      <c r="N43" s="145"/>
      <c r="O43" s="146"/>
      <c r="P43" s="147"/>
      <c r="Q43" s="750">
        <v>185</v>
      </c>
      <c r="R43" s="66">
        <f t="shared" si="10"/>
        <v>188</v>
      </c>
      <c r="S43" s="149" t="s">
        <v>174</v>
      </c>
      <c r="T43" s="150">
        <f t="shared" si="11"/>
        <v>184.5</v>
      </c>
    </row>
    <row r="44" spans="1:20" s="133" customFormat="1" ht="20.25" customHeight="1">
      <c r="A44" s="109">
        <v>12</v>
      </c>
      <c r="B44" s="48">
        <v>21</v>
      </c>
      <c r="C44" s="278" t="s">
        <v>152</v>
      </c>
      <c r="D44" s="135" t="s">
        <v>199</v>
      </c>
      <c r="E44" s="136">
        <v>160</v>
      </c>
      <c r="F44" s="163">
        <v>162</v>
      </c>
      <c r="G44" s="139">
        <v>174</v>
      </c>
      <c r="H44" s="139">
        <v>157</v>
      </c>
      <c r="I44" s="140">
        <f t="shared" si="5"/>
        <v>653</v>
      </c>
      <c r="J44" s="141">
        <f t="shared" si="6"/>
        <v>737</v>
      </c>
      <c r="K44" s="159">
        <f t="shared" si="7"/>
        <v>-28</v>
      </c>
      <c r="L44" s="143">
        <f t="shared" si="8"/>
        <v>157</v>
      </c>
      <c r="M44" s="144">
        <f t="shared" si="9"/>
        <v>174</v>
      </c>
      <c r="N44" s="145"/>
      <c r="O44" s="163">
        <v>162</v>
      </c>
      <c r="P44" s="147"/>
      <c r="Q44" s="148"/>
      <c r="R44" s="66">
        <f t="shared" si="10"/>
        <v>21</v>
      </c>
      <c r="S44" s="149" t="s">
        <v>204</v>
      </c>
      <c r="T44" s="160">
        <f t="shared" si="11"/>
        <v>163.25</v>
      </c>
    </row>
    <row r="45" spans="1:20" s="133" customFormat="1" ht="20.25" customHeight="1">
      <c r="A45" s="109">
        <v>13</v>
      </c>
      <c r="B45" s="48">
        <v>23</v>
      </c>
      <c r="C45" s="278" t="s">
        <v>117</v>
      </c>
      <c r="D45" s="135" t="s">
        <v>177</v>
      </c>
      <c r="E45" s="136">
        <v>157</v>
      </c>
      <c r="F45" s="139">
        <v>150</v>
      </c>
      <c r="G45" s="139">
        <v>150</v>
      </c>
      <c r="H45" s="139">
        <v>176</v>
      </c>
      <c r="I45" s="140">
        <f t="shared" si="5"/>
        <v>633</v>
      </c>
      <c r="J45" s="141">
        <f t="shared" si="6"/>
        <v>725</v>
      </c>
      <c r="K45" s="159">
        <f t="shared" si="7"/>
        <v>-40</v>
      </c>
      <c r="L45" s="143">
        <f t="shared" si="8"/>
        <v>150</v>
      </c>
      <c r="M45" s="144">
        <f t="shared" si="9"/>
        <v>176</v>
      </c>
      <c r="N45" s="145"/>
      <c r="O45" s="146"/>
      <c r="P45" s="147"/>
      <c r="Q45" s="148"/>
      <c r="R45" s="66">
        <f t="shared" si="10"/>
        <v>23</v>
      </c>
      <c r="S45" s="149"/>
      <c r="T45" s="160">
        <f t="shared" si="11"/>
        <v>158.25</v>
      </c>
    </row>
    <row r="46" spans="1:20" s="133" customFormat="1" ht="20.25" customHeight="1">
      <c r="A46" s="202">
        <v>14</v>
      </c>
      <c r="B46" s="48">
        <v>17</v>
      </c>
      <c r="C46" s="278" t="s">
        <v>17</v>
      </c>
      <c r="D46" s="135" t="s">
        <v>207</v>
      </c>
      <c r="E46" s="136">
        <v>141</v>
      </c>
      <c r="F46" s="139">
        <v>191</v>
      </c>
      <c r="G46" s="139">
        <v>149</v>
      </c>
      <c r="H46" s="139">
        <v>173</v>
      </c>
      <c r="I46" s="140">
        <f t="shared" si="5"/>
        <v>654</v>
      </c>
      <c r="J46" s="141">
        <f t="shared" si="6"/>
        <v>722</v>
      </c>
      <c r="K46" s="159">
        <f t="shared" si="7"/>
        <v>-43</v>
      </c>
      <c r="L46" s="143">
        <f t="shared" si="8"/>
        <v>141</v>
      </c>
      <c r="M46" s="144">
        <f t="shared" si="9"/>
        <v>191</v>
      </c>
      <c r="N46" s="145"/>
      <c r="O46" s="146"/>
      <c r="P46" s="147"/>
      <c r="Q46" s="750">
        <v>155</v>
      </c>
      <c r="R46" s="66">
        <f t="shared" si="10"/>
        <v>172</v>
      </c>
      <c r="S46" s="149" t="s">
        <v>188</v>
      </c>
      <c r="T46" s="160">
        <f t="shared" si="11"/>
        <v>163.5</v>
      </c>
    </row>
    <row r="47" spans="1:20" s="133" customFormat="1" ht="20.25" customHeight="1">
      <c r="A47" s="109">
        <v>15</v>
      </c>
      <c r="B47" s="48">
        <v>19</v>
      </c>
      <c r="C47" s="278" t="s">
        <v>49</v>
      </c>
      <c r="D47" s="135" t="s">
        <v>180</v>
      </c>
      <c r="E47" s="136">
        <v>145</v>
      </c>
      <c r="F47" s="139">
        <v>178</v>
      </c>
      <c r="G47" s="139">
        <v>149</v>
      </c>
      <c r="H47" s="139">
        <v>166</v>
      </c>
      <c r="I47" s="140">
        <f t="shared" si="5"/>
        <v>638</v>
      </c>
      <c r="J47" s="141">
        <f t="shared" si="6"/>
        <v>714</v>
      </c>
      <c r="K47" s="159">
        <f t="shared" si="7"/>
        <v>-51</v>
      </c>
      <c r="L47" s="143">
        <f t="shared" si="8"/>
        <v>145</v>
      </c>
      <c r="M47" s="144">
        <f t="shared" si="9"/>
        <v>178</v>
      </c>
      <c r="N47" s="145"/>
      <c r="O47" s="146"/>
      <c r="P47" s="147"/>
      <c r="Q47" s="750">
        <v>170</v>
      </c>
      <c r="R47" s="66">
        <f t="shared" si="10"/>
        <v>189</v>
      </c>
      <c r="S47" s="149" t="s">
        <v>193</v>
      </c>
      <c r="T47" s="160">
        <f t="shared" si="11"/>
        <v>159.5</v>
      </c>
    </row>
    <row r="48" spans="1:20" s="206" customFormat="1" ht="20.25" customHeight="1">
      <c r="A48" s="205">
        <v>16</v>
      </c>
      <c r="B48" s="48">
        <v>30</v>
      </c>
      <c r="C48" s="278" t="s">
        <v>191</v>
      </c>
      <c r="D48" s="135" t="s">
        <v>176</v>
      </c>
      <c r="E48" s="136">
        <v>143</v>
      </c>
      <c r="F48" s="163">
        <v>129</v>
      </c>
      <c r="G48" s="139">
        <v>169</v>
      </c>
      <c r="H48" s="139">
        <v>153</v>
      </c>
      <c r="I48" s="140">
        <f t="shared" si="5"/>
        <v>594</v>
      </c>
      <c r="J48" s="141">
        <f t="shared" si="6"/>
        <v>714</v>
      </c>
      <c r="K48" s="159">
        <f t="shared" si="7"/>
        <v>-51</v>
      </c>
      <c r="L48" s="143">
        <f t="shared" si="8"/>
        <v>129</v>
      </c>
      <c r="M48" s="144">
        <f t="shared" si="9"/>
        <v>169</v>
      </c>
      <c r="N48" s="145"/>
      <c r="O48" s="163">
        <v>129</v>
      </c>
      <c r="P48" s="147"/>
      <c r="Q48" s="148"/>
      <c r="R48" s="66">
        <f t="shared" si="10"/>
        <v>30</v>
      </c>
      <c r="S48" s="149" t="s">
        <v>175</v>
      </c>
      <c r="T48" s="160">
        <f t="shared" si="11"/>
        <v>148.5</v>
      </c>
    </row>
    <row r="49" spans="1:20" s="206" customFormat="1" ht="20.25" customHeight="1">
      <c r="A49" s="205">
        <v>17</v>
      </c>
      <c r="B49" s="48">
        <v>15</v>
      </c>
      <c r="C49" s="652" t="s">
        <v>150</v>
      </c>
      <c r="D49" s="135" t="s">
        <v>211</v>
      </c>
      <c r="E49" s="136">
        <v>179</v>
      </c>
      <c r="F49" s="139">
        <v>156</v>
      </c>
      <c r="G49" s="139">
        <v>166</v>
      </c>
      <c r="H49" s="139">
        <v>152</v>
      </c>
      <c r="I49" s="140">
        <f t="shared" si="5"/>
        <v>653</v>
      </c>
      <c r="J49" s="141">
        <f t="shared" si="6"/>
        <v>713</v>
      </c>
      <c r="K49" s="159">
        <f t="shared" si="7"/>
        <v>-52</v>
      </c>
      <c r="L49" s="143">
        <f t="shared" si="8"/>
        <v>152</v>
      </c>
      <c r="M49" s="144">
        <f t="shared" si="9"/>
        <v>179</v>
      </c>
      <c r="N49" s="145"/>
      <c r="O49" s="146"/>
      <c r="P49" s="147"/>
      <c r="Q49" s="750">
        <v>224</v>
      </c>
      <c r="R49" s="396">
        <f t="shared" si="10"/>
        <v>239</v>
      </c>
      <c r="S49" s="149" t="s">
        <v>179</v>
      </c>
      <c r="T49" s="160">
        <f t="shared" si="11"/>
        <v>163.25</v>
      </c>
    </row>
    <row r="50" spans="1:20" s="206" customFormat="1" ht="20.25" customHeight="1">
      <c r="A50" s="205">
        <v>18</v>
      </c>
      <c r="B50" s="48">
        <v>13</v>
      </c>
      <c r="C50" s="652" t="s">
        <v>51</v>
      </c>
      <c r="D50" s="135" t="s">
        <v>202</v>
      </c>
      <c r="E50" s="136">
        <v>165</v>
      </c>
      <c r="F50" s="139">
        <v>166</v>
      </c>
      <c r="G50" s="139">
        <v>152</v>
      </c>
      <c r="H50" s="139">
        <v>176</v>
      </c>
      <c r="I50" s="140">
        <f t="shared" si="5"/>
        <v>659</v>
      </c>
      <c r="J50" s="141">
        <f t="shared" si="6"/>
        <v>711</v>
      </c>
      <c r="K50" s="159">
        <f t="shared" si="7"/>
        <v>-54</v>
      </c>
      <c r="L50" s="143">
        <f t="shared" si="8"/>
        <v>152</v>
      </c>
      <c r="M50" s="144">
        <f t="shared" si="9"/>
        <v>176</v>
      </c>
      <c r="N50" s="145"/>
      <c r="O50" s="146"/>
      <c r="P50" s="147"/>
      <c r="Q50" s="750">
        <v>203</v>
      </c>
      <c r="R50" s="396">
        <f t="shared" si="10"/>
        <v>216</v>
      </c>
      <c r="S50" s="149" t="s">
        <v>184</v>
      </c>
      <c r="T50" s="160">
        <f t="shared" si="11"/>
        <v>164.75</v>
      </c>
    </row>
    <row r="51" spans="1:20" s="206" customFormat="1" ht="20.25" customHeight="1">
      <c r="A51" s="205">
        <v>19</v>
      </c>
      <c r="B51" s="48">
        <v>29</v>
      </c>
      <c r="C51" s="278" t="s">
        <v>212</v>
      </c>
      <c r="D51" s="135" t="s">
        <v>178</v>
      </c>
      <c r="E51" s="136">
        <v>125</v>
      </c>
      <c r="F51" s="139">
        <v>169</v>
      </c>
      <c r="G51" s="139">
        <v>137</v>
      </c>
      <c r="H51" s="139">
        <v>154</v>
      </c>
      <c r="I51" s="140">
        <f t="shared" si="5"/>
        <v>585</v>
      </c>
      <c r="J51" s="141">
        <f t="shared" si="6"/>
        <v>701</v>
      </c>
      <c r="K51" s="159">
        <f t="shared" si="7"/>
        <v>-64</v>
      </c>
      <c r="L51" s="143">
        <f t="shared" si="8"/>
        <v>125</v>
      </c>
      <c r="M51" s="144">
        <f t="shared" si="9"/>
        <v>169</v>
      </c>
      <c r="N51" s="145"/>
      <c r="O51" s="146"/>
      <c r="P51" s="147"/>
      <c r="Q51" s="750">
        <v>161</v>
      </c>
      <c r="R51" s="66">
        <f t="shared" si="10"/>
        <v>190</v>
      </c>
      <c r="S51" s="149" t="s">
        <v>190</v>
      </c>
      <c r="T51" s="160">
        <f t="shared" si="11"/>
        <v>146.25</v>
      </c>
    </row>
    <row r="52" spans="1:20" s="206" customFormat="1" ht="20.25" customHeight="1">
      <c r="A52" s="205">
        <v>20</v>
      </c>
      <c r="B52" s="48">
        <v>12</v>
      </c>
      <c r="C52" s="278" t="s">
        <v>241</v>
      </c>
      <c r="D52" s="135" t="s">
        <v>204</v>
      </c>
      <c r="E52" s="136">
        <v>168</v>
      </c>
      <c r="F52" s="139">
        <v>190</v>
      </c>
      <c r="G52" s="139">
        <v>135</v>
      </c>
      <c r="H52" s="139">
        <v>153</v>
      </c>
      <c r="I52" s="140">
        <f t="shared" si="5"/>
        <v>646</v>
      </c>
      <c r="J52" s="141">
        <f t="shared" si="6"/>
        <v>694</v>
      </c>
      <c r="K52" s="159">
        <f t="shared" si="7"/>
        <v>-71</v>
      </c>
      <c r="L52" s="143">
        <f t="shared" si="8"/>
        <v>135</v>
      </c>
      <c r="M52" s="144">
        <f t="shared" si="9"/>
        <v>190</v>
      </c>
      <c r="N52" s="145"/>
      <c r="O52" s="146"/>
      <c r="P52" s="147"/>
      <c r="Q52" s="148"/>
      <c r="R52" s="66">
        <f t="shared" si="10"/>
        <v>12</v>
      </c>
      <c r="S52" s="149"/>
      <c r="T52" s="160">
        <f t="shared" si="11"/>
        <v>161.5</v>
      </c>
    </row>
    <row r="53" spans="1:20" s="206" customFormat="1" ht="20.25" customHeight="1">
      <c r="A53" s="205">
        <v>21</v>
      </c>
      <c r="B53" s="48">
        <v>8</v>
      </c>
      <c r="C53" s="278" t="s">
        <v>42</v>
      </c>
      <c r="D53" s="135" t="s">
        <v>194</v>
      </c>
      <c r="E53" s="136">
        <v>154</v>
      </c>
      <c r="F53" s="139">
        <v>136</v>
      </c>
      <c r="G53" s="139">
        <v>168</v>
      </c>
      <c r="H53" s="139">
        <v>202</v>
      </c>
      <c r="I53" s="140">
        <f t="shared" si="5"/>
        <v>660</v>
      </c>
      <c r="J53" s="141">
        <f t="shared" si="6"/>
        <v>692</v>
      </c>
      <c r="K53" s="159">
        <f t="shared" si="7"/>
        <v>-73</v>
      </c>
      <c r="L53" s="143">
        <f t="shared" si="8"/>
        <v>136</v>
      </c>
      <c r="M53" s="144">
        <f t="shared" si="9"/>
        <v>202</v>
      </c>
      <c r="N53" s="145"/>
      <c r="O53" s="146"/>
      <c r="P53" s="147"/>
      <c r="Q53" s="750">
        <v>135</v>
      </c>
      <c r="R53" s="66">
        <f t="shared" si="10"/>
        <v>143</v>
      </c>
      <c r="S53" s="149" t="s">
        <v>176</v>
      </c>
      <c r="T53" s="160">
        <f t="shared" si="11"/>
        <v>165</v>
      </c>
    </row>
    <row r="54" spans="1:20" s="206" customFormat="1" ht="20.25" customHeight="1">
      <c r="A54" s="205">
        <v>22</v>
      </c>
      <c r="B54" s="48">
        <v>29</v>
      </c>
      <c r="C54" s="652" t="s">
        <v>219</v>
      </c>
      <c r="D54" s="135" t="s">
        <v>183</v>
      </c>
      <c r="E54" s="136">
        <v>149</v>
      </c>
      <c r="F54" s="139">
        <v>136</v>
      </c>
      <c r="G54" s="139">
        <v>129</v>
      </c>
      <c r="H54" s="139">
        <v>155</v>
      </c>
      <c r="I54" s="140">
        <f t="shared" si="5"/>
        <v>569</v>
      </c>
      <c r="J54" s="141">
        <f t="shared" si="6"/>
        <v>685</v>
      </c>
      <c r="K54" s="159">
        <f t="shared" si="7"/>
        <v>-80</v>
      </c>
      <c r="L54" s="143">
        <f t="shared" si="8"/>
        <v>129</v>
      </c>
      <c r="M54" s="144">
        <f t="shared" si="9"/>
        <v>155</v>
      </c>
      <c r="N54" s="145"/>
      <c r="O54" s="146"/>
      <c r="P54" s="147"/>
      <c r="Q54" s="750">
        <v>177</v>
      </c>
      <c r="R54" s="396">
        <f t="shared" si="10"/>
        <v>206</v>
      </c>
      <c r="S54" s="149" t="s">
        <v>181</v>
      </c>
      <c r="T54" s="160">
        <f t="shared" si="11"/>
        <v>142.25</v>
      </c>
    </row>
    <row r="55" spans="1:20" s="206" customFormat="1" ht="20.25" customHeight="1">
      <c r="A55" s="205">
        <v>23</v>
      </c>
      <c r="B55" s="48">
        <v>20</v>
      </c>
      <c r="C55" s="652" t="s">
        <v>45</v>
      </c>
      <c r="D55" s="135" t="s">
        <v>195</v>
      </c>
      <c r="E55" s="136">
        <v>170</v>
      </c>
      <c r="F55" s="139">
        <v>150</v>
      </c>
      <c r="G55" s="139">
        <v>124</v>
      </c>
      <c r="H55" s="139">
        <v>139</v>
      </c>
      <c r="I55" s="140">
        <f t="shared" si="5"/>
        <v>583</v>
      </c>
      <c r="J55" s="141">
        <f t="shared" si="6"/>
        <v>663</v>
      </c>
      <c r="K55" s="159">
        <f t="shared" si="7"/>
        <v>-102</v>
      </c>
      <c r="L55" s="143">
        <f t="shared" si="8"/>
        <v>124</v>
      </c>
      <c r="M55" s="144">
        <f t="shared" si="9"/>
        <v>170</v>
      </c>
      <c r="N55" s="145"/>
      <c r="O55" s="146"/>
      <c r="P55" s="147"/>
      <c r="Q55" s="750">
        <v>199</v>
      </c>
      <c r="R55" s="396">
        <f t="shared" si="10"/>
        <v>219</v>
      </c>
      <c r="S55" s="149" t="s">
        <v>187</v>
      </c>
      <c r="T55" s="160">
        <f t="shared" si="11"/>
        <v>145.75</v>
      </c>
    </row>
    <row r="56" spans="1:20" s="206" customFormat="1" ht="20.25" customHeight="1">
      <c r="A56" s="205">
        <v>24</v>
      </c>
      <c r="B56" s="48">
        <v>30</v>
      </c>
      <c r="C56" s="278" t="s">
        <v>233</v>
      </c>
      <c r="D56" s="135" t="s">
        <v>193</v>
      </c>
      <c r="E56" s="136">
        <v>88</v>
      </c>
      <c r="F56" s="139">
        <v>119</v>
      </c>
      <c r="G56" s="139">
        <v>134</v>
      </c>
      <c r="H56" s="139">
        <v>114</v>
      </c>
      <c r="I56" s="140">
        <f t="shared" si="5"/>
        <v>455</v>
      </c>
      <c r="J56" s="141">
        <f t="shared" si="6"/>
        <v>575</v>
      </c>
      <c r="K56" s="159">
        <f t="shared" si="7"/>
        <v>-190</v>
      </c>
      <c r="L56" s="143">
        <f t="shared" si="8"/>
        <v>88</v>
      </c>
      <c r="M56" s="144">
        <f t="shared" si="9"/>
        <v>134</v>
      </c>
      <c r="N56" s="145"/>
      <c r="O56" s="146"/>
      <c r="P56" s="147"/>
      <c r="Q56" s="148"/>
      <c r="R56" s="66">
        <f t="shared" si="10"/>
        <v>30</v>
      </c>
      <c r="S56" s="149"/>
      <c r="T56" s="160">
        <f t="shared" si="11"/>
        <v>113.75</v>
      </c>
    </row>
  </sheetData>
  <sheetProtection password="CF7A" sheet="1" objects="1" scenarios="1" selectLockedCells="1" selectUnlockedCells="1"/>
  <mergeCells count="1">
    <mergeCell ref="A1:K1"/>
  </mergeCells>
  <printOptions horizontalCentered="1" verticalCentered="1"/>
  <pageMargins left="0.4" right="0.13" top="0.18" bottom="0.51" header="0.12" footer="0.45"/>
  <pageSetup fitToHeight="2" horizontalDpi="300" verticalDpi="300" orientation="landscape" paperSize="9" scale="63" r:id="rId2"/>
  <rowBreaks count="1" manualBreakCount="1">
    <brk id="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JW</cp:lastModifiedBy>
  <dcterms:created xsi:type="dcterms:W3CDTF">2008-07-26T11:30:06Z</dcterms:created>
  <dcterms:modified xsi:type="dcterms:W3CDTF">2008-07-30T10:20:35Z</dcterms:modified>
  <cp:category/>
  <cp:version/>
  <cp:contentType/>
  <cp:contentStatus/>
</cp:coreProperties>
</file>