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22755" windowHeight="12540" tabRatio="801" activeTab="0"/>
  </bookViews>
  <sheets>
    <sheet name="HDC" sheetId="1" r:id="rId1"/>
    <sheet name="Game17.12. #12" sheetId="2" r:id="rId2"/>
    <sheet name="Game10.12. #11" sheetId="3" r:id="rId3"/>
    <sheet name="Game03.12. #10" sheetId="4" r:id="rId4"/>
    <sheet name="Game26.11. #9" sheetId="5" r:id="rId5"/>
    <sheet name="Game19.11. #8" sheetId="6" r:id="rId6"/>
    <sheet name="Game12.11. #7" sheetId="7" r:id="rId7"/>
    <sheet name="Game29.10." sheetId="8" r:id="rId8"/>
    <sheet name="Game15.10." sheetId="9" r:id="rId9"/>
    <sheet name="Game22.10." sheetId="10" r:id="rId10"/>
    <sheet name="Games24.09.-08.10. #1-3" sheetId="11" r:id="rId11"/>
  </sheets>
  <definedNames/>
  <calcPr fullCalcOnLoad="1"/>
</workbook>
</file>

<file path=xl/sharedStrings.xml><?xml version="1.0" encoding="utf-8"?>
<sst xmlns="http://schemas.openxmlformats.org/spreadsheetml/2006/main" count="1296" uniqueCount="191">
  <si>
    <t>Final</t>
  </si>
  <si>
    <t>STEP 2</t>
  </si>
  <si>
    <t>Place Final</t>
  </si>
  <si>
    <t xml:space="preserve">HDC </t>
  </si>
  <si>
    <t>Name</t>
  </si>
  <si>
    <t>LINE POS.</t>
  </si>
  <si>
    <t>G1</t>
  </si>
  <si>
    <t>G2</t>
  </si>
  <si>
    <r>
      <t xml:space="preserve">G1 </t>
    </r>
    <r>
      <rPr>
        <b/>
        <sz val="8"/>
        <rFont val="Arial"/>
        <family val="2"/>
      </rPr>
      <t>+HDC</t>
    </r>
  </si>
  <si>
    <r>
      <t xml:space="preserve">G2 </t>
    </r>
    <r>
      <rPr>
        <b/>
        <sz val="8"/>
        <rFont val="Arial"/>
        <family val="2"/>
      </rPr>
      <t>+HDC</t>
    </r>
  </si>
  <si>
    <t>SUM Final  +HDC</t>
  </si>
  <si>
    <t>Odds</t>
  </si>
  <si>
    <t>Prizes</t>
  </si>
  <si>
    <t>I</t>
  </si>
  <si>
    <t>Denis Višņakovs</t>
  </si>
  <si>
    <t>II</t>
  </si>
  <si>
    <t>Arturs Maslovs</t>
  </si>
  <si>
    <t>III</t>
  </si>
  <si>
    <t>Martiņš Kornis</t>
  </si>
  <si>
    <t>IV</t>
  </si>
  <si>
    <t>Ēvija Vende-Priekule</t>
  </si>
  <si>
    <t>2+S</t>
  </si>
  <si>
    <t>V</t>
  </si>
  <si>
    <t>Dmitrijs Paškovs</t>
  </si>
  <si>
    <t>S</t>
  </si>
  <si>
    <t>VI</t>
  </si>
  <si>
    <t>Māris Štokmanis</t>
  </si>
  <si>
    <t>VII</t>
  </si>
  <si>
    <t>Kirils Hudjakovs</t>
  </si>
  <si>
    <t>STEP 1</t>
  </si>
  <si>
    <t>Place Final s1</t>
  </si>
  <si>
    <t>7B</t>
  </si>
  <si>
    <t>TOTEM</t>
  </si>
  <si>
    <t>11B</t>
  </si>
  <si>
    <t>12A</t>
  </si>
  <si>
    <t>7A</t>
  </si>
  <si>
    <t>11A</t>
  </si>
  <si>
    <t>9A</t>
  </si>
  <si>
    <t>10A</t>
  </si>
  <si>
    <t>8B</t>
  </si>
  <si>
    <t>12B</t>
  </si>
  <si>
    <t>Veronika Hudjakova</t>
  </si>
  <si>
    <t>8A</t>
  </si>
  <si>
    <t>Roberts Jankevics</t>
  </si>
  <si>
    <t>9B</t>
  </si>
  <si>
    <t>Kvalifikacija  + 3in1</t>
  </si>
  <si>
    <t>10.12.2006</t>
  </si>
  <si>
    <t>Place Qualif.</t>
  </si>
  <si>
    <t>HDC sum.</t>
  </si>
  <si>
    <t>SUM 3 +HDC</t>
  </si>
  <si>
    <t>MIN</t>
  </si>
  <si>
    <t>MAX</t>
  </si>
  <si>
    <t xml:space="preserve">Position Raund </t>
  </si>
  <si>
    <t>Position Raund + Desperado</t>
  </si>
  <si>
    <t>Desperado</t>
  </si>
  <si>
    <t>Desperado +HDC</t>
  </si>
  <si>
    <t>LINE POS. 3in1</t>
  </si>
  <si>
    <t>avg kval.</t>
  </si>
  <si>
    <t>avg kval.  + HDC</t>
  </si>
  <si>
    <t>Arnis Bērziņš</t>
  </si>
  <si>
    <t>5B</t>
  </si>
  <si>
    <t>5A</t>
  </si>
  <si>
    <t>6B</t>
  </si>
  <si>
    <t>Ģirts Priekulis</t>
  </si>
  <si>
    <t>Janis Cielavs</t>
  </si>
  <si>
    <t>10B</t>
  </si>
  <si>
    <t>6A</t>
  </si>
  <si>
    <t>Svetlana Virvinska</t>
  </si>
  <si>
    <t>Vitalijs Litvins</t>
  </si>
  <si>
    <t>&gt;200</t>
  </si>
  <si>
    <t>140-199</t>
  </si>
  <si>
    <t>(AVG - 200) * K0.5</t>
  </si>
  <si>
    <t>&lt;140</t>
  </si>
  <si>
    <t>Jurijs Volčeks</t>
  </si>
  <si>
    <t>Nikolajs Ovčinnokovs</t>
  </si>
  <si>
    <t>Jurijs Urjasovs</t>
  </si>
  <si>
    <t>4+S</t>
  </si>
  <si>
    <t>Vladislavs Filimonovs</t>
  </si>
  <si>
    <t>VIII</t>
  </si>
  <si>
    <t xml:space="preserve">Normunds Dācis </t>
  </si>
  <si>
    <t>Monika Mate</t>
  </si>
  <si>
    <t>Māris Pakers</t>
  </si>
  <si>
    <t>Juris Dolgovs</t>
  </si>
  <si>
    <t xml:space="preserve">Vladimirs Pribiļevs </t>
  </si>
  <si>
    <t>Andrejs Tračs</t>
  </si>
  <si>
    <t>4A</t>
  </si>
  <si>
    <t>2B</t>
  </si>
  <si>
    <t>4B</t>
  </si>
  <si>
    <t>12C</t>
  </si>
  <si>
    <t>3A</t>
  </si>
  <si>
    <t>Jurijs Dolgovs</t>
  </si>
  <si>
    <t>3B</t>
  </si>
  <si>
    <t>Sandra Brice</t>
  </si>
  <si>
    <t>Arnolds Lokmanis</t>
  </si>
  <si>
    <t>Marina Petrova</t>
  </si>
  <si>
    <t>2A</t>
  </si>
  <si>
    <t xml:space="preserve">Reinis Lešķinskis </t>
  </si>
  <si>
    <t>Dmitrijs Dolgovs</t>
  </si>
  <si>
    <t>Arturs Bricis</t>
  </si>
  <si>
    <t>Roberts Šipkevics</t>
  </si>
  <si>
    <t>5+S</t>
  </si>
  <si>
    <t>03.12.2006</t>
  </si>
  <si>
    <t>Janis Bojars</t>
  </si>
  <si>
    <t>Bruno Straus</t>
  </si>
  <si>
    <t>IX</t>
  </si>
  <si>
    <t>Normunds Sams</t>
  </si>
  <si>
    <t>26.11.2006</t>
  </si>
  <si>
    <t>1A</t>
  </si>
  <si>
    <t>Olegs Titovecs</t>
  </si>
  <si>
    <t>Natālija Pribiļeva</t>
  </si>
  <si>
    <t>Janis Zālītis</t>
  </si>
  <si>
    <t>PACER</t>
  </si>
  <si>
    <t>1B</t>
  </si>
  <si>
    <t>s+6</t>
  </si>
  <si>
    <t>19.11.2006</t>
  </si>
  <si>
    <t>Aleksandrs Križinovskis</t>
  </si>
  <si>
    <t xml:space="preserve">Elena Šorohova </t>
  </si>
  <si>
    <t>Ls</t>
  </si>
  <si>
    <t>5C</t>
  </si>
  <si>
    <t>Ekaterina Sirovatko</t>
  </si>
  <si>
    <t xml:space="preserve">Jānis Asaris </t>
  </si>
  <si>
    <t xml:space="preserve">Andrejs Kahovskis  </t>
  </si>
  <si>
    <t>Nauris Bergmanis</t>
  </si>
  <si>
    <t>Kaspars Ukrins</t>
  </si>
  <si>
    <t xml:space="preserve">Mārtiņš Reinholds  </t>
  </si>
  <si>
    <t xml:space="preserve">Kvalifikacija </t>
  </si>
  <si>
    <t>11C</t>
  </si>
  <si>
    <t>Dmitrij Dolgovs</t>
  </si>
  <si>
    <t>Jānis Štokmanis</t>
  </si>
  <si>
    <t>2C</t>
  </si>
  <si>
    <t xml:space="preserve">Reinis Leščinskis </t>
  </si>
  <si>
    <t>4C</t>
  </si>
  <si>
    <t>Šorohova Elena</t>
  </si>
  <si>
    <t xml:space="preserve">Zigmunds Liniņš  </t>
  </si>
  <si>
    <t>pacer O.T.</t>
  </si>
  <si>
    <t>6C</t>
  </si>
  <si>
    <t>Nr.</t>
  </si>
  <si>
    <t>avg</t>
  </si>
  <si>
    <t>LINE POS</t>
  </si>
  <si>
    <t>sum FINAL 15.10. +HDC</t>
  </si>
  <si>
    <t xml:space="preserve">HDC sum. final </t>
  </si>
  <si>
    <t>8a</t>
  </si>
  <si>
    <t>5a</t>
  </si>
  <si>
    <t>7b</t>
  </si>
  <si>
    <t>Artur Bricis</t>
  </si>
  <si>
    <t>6a</t>
  </si>
  <si>
    <t>5b</t>
  </si>
  <si>
    <t>6b</t>
  </si>
  <si>
    <t>7a</t>
  </si>
  <si>
    <t>8b</t>
  </si>
  <si>
    <t>Kvalifikacija</t>
  </si>
  <si>
    <t xml:space="preserve">HDC to4nij NEW </t>
  </si>
  <si>
    <t>sum 15.10. +HDC</t>
  </si>
  <si>
    <t>8C</t>
  </si>
  <si>
    <t>Final 22.10</t>
  </si>
  <si>
    <t>Kvalifikacija 22.10</t>
  </si>
  <si>
    <t>AVG  Total</t>
  </si>
  <si>
    <t>9C</t>
  </si>
  <si>
    <t>7C</t>
  </si>
  <si>
    <t>Juris Vītols</t>
  </si>
  <si>
    <t>24.09.</t>
  </si>
  <si>
    <t>01.10.</t>
  </si>
  <si>
    <t>08.10.</t>
  </si>
  <si>
    <t>#</t>
  </si>
  <si>
    <t>AVG</t>
  </si>
  <si>
    <t>Juris Bagdanovs</t>
  </si>
  <si>
    <t>Andrejs Vcvagars</t>
  </si>
  <si>
    <r>
      <t xml:space="preserve">G1 </t>
    </r>
    <r>
      <rPr>
        <b/>
        <sz val="8"/>
        <rFont val="Tahoma"/>
        <family val="2"/>
      </rPr>
      <t>+HDC</t>
    </r>
  </si>
  <si>
    <r>
      <t xml:space="preserve">games: </t>
    </r>
    <r>
      <rPr>
        <b/>
        <sz val="12"/>
        <rFont val="Arial"/>
        <family val="2"/>
      </rPr>
      <t>15.10.2006</t>
    </r>
  </si>
  <si>
    <t>Handikapi turnīram "6no36"</t>
  </si>
  <si>
    <t>**</t>
  </si>
  <si>
    <t>24.09. #1</t>
  </si>
  <si>
    <t>15.10.</t>
  </si>
  <si>
    <t>22.10.</t>
  </si>
  <si>
    <t>29.10.</t>
  </si>
  <si>
    <t>12.11.</t>
  </si>
  <si>
    <t>19.11.</t>
  </si>
  <si>
    <t>26.11.</t>
  </si>
  <si>
    <t>03.12.</t>
  </si>
  <si>
    <t>10.12.</t>
  </si>
  <si>
    <t>17.12. #12</t>
  </si>
  <si>
    <t>HDC new</t>
  </si>
  <si>
    <t>HDC new round</t>
  </si>
  <si>
    <t>games</t>
  </si>
  <si>
    <t>sum</t>
  </si>
  <si>
    <t>Andrejs Vecvagars</t>
  </si>
  <si>
    <t xml:space="preserve">Jelena Šorohova </t>
  </si>
  <si>
    <r>
      <t xml:space="preserve">!!! </t>
    </r>
    <r>
      <rPr>
        <b/>
        <sz val="10"/>
        <rFont val="Arial"/>
        <family val="2"/>
      </rPr>
      <t>HDC fiksēts lidz  01.02.2007</t>
    </r>
  </si>
  <si>
    <t>x</t>
  </si>
  <si>
    <t>xx</t>
  </si>
  <si>
    <t xml:space="preserve">period: 24.09.-17.12.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</si>
</sst>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"/>
    <numFmt numFmtId="173" formatCode="[$-409]h:mm:ss\ AM/PM"/>
    <numFmt numFmtId="174" formatCode="[$-409]dddd\,\ mmmm\ dd\,\ yyyy"/>
    <numFmt numFmtId="175" formatCode="[$-409]dd\-mmm\-yy;@"/>
    <numFmt numFmtId="176" formatCode="00000"/>
    <numFmt numFmtId="177" formatCode="[$-409]d\-mmm\-yyyy;@"/>
    <numFmt numFmtId="178" formatCode="0.000"/>
    <numFmt numFmtId="179" formatCode="0.0000"/>
    <numFmt numFmtId="180" formatCode="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Ђ-2]\ #,##0.00_);[Red]\([$Ђ-2]\ #,##0.00\)"/>
  </numFmts>
  <fonts count="7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0"/>
      <name val="Arial"/>
      <family val="0"/>
    </font>
    <font>
      <sz val="8"/>
      <name val="Tahoma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0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sz val="12"/>
      <color indexed="14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b/>
      <sz val="12"/>
      <color indexed="10"/>
      <name val="Tahoma"/>
      <family val="2"/>
    </font>
    <font>
      <b/>
      <sz val="14"/>
      <color indexed="9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8"/>
      <color indexed="10"/>
      <name val="Tahoma"/>
      <family val="2"/>
    </font>
    <font>
      <b/>
      <sz val="16"/>
      <color indexed="8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b/>
      <sz val="10"/>
      <color indexed="10"/>
      <name val="Tahoma"/>
      <family val="2"/>
    </font>
    <font>
      <sz val="12"/>
      <name val="Arial"/>
      <family val="2"/>
    </font>
    <font>
      <b/>
      <sz val="10"/>
      <color indexed="8"/>
      <name val="Tahoma"/>
      <family val="2"/>
    </font>
    <font>
      <b/>
      <sz val="12"/>
      <color indexed="53"/>
      <name val="Tahoma"/>
      <family val="2"/>
    </font>
    <font>
      <b/>
      <sz val="12"/>
      <color indexed="14"/>
      <name val="Tahoma"/>
      <family val="2"/>
    </font>
    <font>
      <sz val="12"/>
      <color indexed="10"/>
      <name val="Tahoma"/>
      <family val="2"/>
    </font>
    <font>
      <b/>
      <sz val="14"/>
      <color indexed="10"/>
      <name val="Verdana"/>
      <family val="2"/>
    </font>
    <font>
      <sz val="12"/>
      <name val="Verdana"/>
      <family val="2"/>
    </font>
    <font>
      <b/>
      <sz val="14"/>
      <color indexed="41"/>
      <name val="Tahoma"/>
      <family val="2"/>
    </font>
    <font>
      <sz val="10"/>
      <color indexed="53"/>
      <name val="Tahoma"/>
      <family val="2"/>
    </font>
    <font>
      <b/>
      <sz val="8"/>
      <color indexed="10"/>
      <name val="Arial"/>
      <family val="0"/>
    </font>
    <font>
      <b/>
      <sz val="10"/>
      <color indexed="9"/>
      <name val="Tahoma"/>
      <family val="2"/>
    </font>
    <font>
      <sz val="12"/>
      <color indexed="9"/>
      <name val="Verdana"/>
      <family val="2"/>
    </font>
    <font>
      <sz val="12"/>
      <color indexed="10"/>
      <name val="Verdana"/>
      <family val="2"/>
    </font>
    <font>
      <b/>
      <sz val="11"/>
      <color indexed="10"/>
      <name val="Tahoma"/>
      <family val="2"/>
    </font>
    <font>
      <sz val="11"/>
      <name val="Verdana"/>
      <family val="2"/>
    </font>
    <font>
      <b/>
      <sz val="16"/>
      <color indexed="10"/>
      <name val="Tahoma"/>
      <family val="2"/>
    </font>
    <font>
      <sz val="10"/>
      <color indexed="10"/>
      <name val="Arial"/>
      <family val="0"/>
    </font>
    <font>
      <b/>
      <sz val="12"/>
      <color indexed="8"/>
      <name val="Verdana"/>
      <family val="2"/>
    </font>
    <font>
      <sz val="10"/>
      <color indexed="10"/>
      <name val="Tahom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Verdana"/>
      <family val="2"/>
    </font>
    <font>
      <b/>
      <sz val="10"/>
      <name val="Verdana"/>
      <family val="2"/>
    </font>
    <font>
      <sz val="10"/>
      <color indexed="55"/>
      <name val="Arial"/>
      <family val="0"/>
    </font>
    <font>
      <sz val="8"/>
      <color indexed="18"/>
      <name val="Arial"/>
      <family val="0"/>
    </font>
    <font>
      <b/>
      <sz val="11"/>
      <color indexed="14"/>
      <name val="Verdana"/>
      <family val="2"/>
    </font>
    <font>
      <b/>
      <sz val="10"/>
      <color indexed="10"/>
      <name val="Arial"/>
      <family val="0"/>
    </font>
    <font>
      <sz val="12"/>
      <color indexed="8"/>
      <name val="Tahoma"/>
      <family val="2"/>
    </font>
    <font>
      <b/>
      <sz val="12"/>
      <color indexed="63"/>
      <name val="Arial"/>
      <family val="2"/>
    </font>
    <font>
      <sz val="18"/>
      <color indexed="18"/>
      <name val="Arial"/>
      <family val="2"/>
    </font>
    <font>
      <b/>
      <sz val="16"/>
      <color indexed="10"/>
      <name val="Arial"/>
      <family val="2"/>
    </font>
    <font>
      <b/>
      <sz val="10"/>
      <color indexed="23"/>
      <name val="Arial"/>
      <family val="2"/>
    </font>
    <font>
      <sz val="8"/>
      <color indexed="8"/>
      <name val="Tahoma"/>
      <family val="2"/>
    </font>
    <font>
      <b/>
      <sz val="11"/>
      <color indexed="18"/>
      <name val="Verdana"/>
      <family val="2"/>
    </font>
    <font>
      <sz val="8"/>
      <color indexed="55"/>
      <name val="Tahoma"/>
      <family val="2"/>
    </font>
    <font>
      <b/>
      <sz val="11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darkGrid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indexed="10"/>
      </bottom>
    </border>
    <border>
      <left style="thin"/>
      <right style="thin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>
        <color indexed="53"/>
      </bottom>
    </border>
    <border>
      <left style="thin"/>
      <right style="thin"/>
      <top style="thin"/>
      <bottom style="thick">
        <color indexed="52"/>
      </bottom>
    </border>
    <border>
      <left style="thin"/>
      <right style="thin"/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52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mediumDashed">
        <color indexed="10"/>
      </bottom>
    </border>
    <border>
      <left>
        <color indexed="63"/>
      </left>
      <right style="thin"/>
      <top style="thin"/>
      <bottom style="mediumDashed">
        <color indexed="10"/>
      </bottom>
    </border>
    <border>
      <left>
        <color indexed="63"/>
      </left>
      <right>
        <color indexed="63"/>
      </right>
      <top style="thin"/>
      <bottom style="mediumDashed">
        <color indexed="10"/>
      </bottom>
    </border>
    <border>
      <left>
        <color indexed="63"/>
      </left>
      <right style="thin"/>
      <top style="thin"/>
      <bottom style="thick">
        <color indexed="53"/>
      </bottom>
    </border>
    <border>
      <left style="thin"/>
      <right style="thin"/>
      <top>
        <color indexed="63"/>
      </top>
      <bottom style="mediumDashed">
        <color indexed="10"/>
      </bottom>
    </border>
    <border>
      <left>
        <color indexed="63"/>
      </left>
      <right style="thin"/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>
        <color indexed="12"/>
      </right>
      <top style="thin"/>
      <bottom style="thin"/>
    </border>
    <border>
      <left style="thin"/>
      <right>
        <color indexed="63"/>
      </right>
      <top style="thin"/>
      <bottom style="thick">
        <color indexed="32"/>
      </bottom>
    </border>
    <border>
      <left style="thin"/>
      <right style="thin"/>
      <top style="thin"/>
      <bottom style="thick">
        <color indexed="32"/>
      </bottom>
    </border>
    <border>
      <left style="thin"/>
      <right style="thick">
        <color indexed="12"/>
      </right>
      <top style="thin"/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 style="thin"/>
      <right style="thin"/>
      <top style="thin"/>
      <bottom style="thick">
        <color indexed="40"/>
      </bottom>
    </border>
    <border>
      <left style="thin"/>
      <right style="thin"/>
      <top>
        <color indexed="63"/>
      </top>
      <bottom style="thick">
        <color indexed="40"/>
      </bottom>
    </border>
    <border>
      <left style="thin"/>
      <right style="thick">
        <color indexed="12"/>
      </right>
      <top>
        <color indexed="63"/>
      </top>
      <bottom style="thin"/>
    </border>
    <border>
      <left style="thin"/>
      <right style="thin"/>
      <top style="thin"/>
      <bottom style="double">
        <color indexed="13"/>
      </bottom>
    </border>
    <border>
      <left style="thin"/>
      <right style="thick">
        <color indexed="12"/>
      </right>
      <top style="thin"/>
      <bottom style="double">
        <color indexed="13"/>
      </bottom>
    </border>
    <border>
      <left>
        <color indexed="63"/>
      </left>
      <right style="thin"/>
      <top style="thin"/>
      <bottom style="double">
        <color indexed="13"/>
      </bottom>
    </border>
    <border>
      <left>
        <color indexed="63"/>
      </left>
      <right>
        <color indexed="63"/>
      </right>
      <top style="thin"/>
      <bottom style="double">
        <color indexed="1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>
        <color indexed="63"/>
      </left>
      <right>
        <color indexed="63"/>
      </right>
      <top style="thin"/>
      <bottom style="thick">
        <color indexed="12"/>
      </bottom>
    </border>
    <border>
      <left style="thin"/>
      <right style="thin"/>
      <top>
        <color indexed="63"/>
      </top>
      <bottom style="thick">
        <color indexed="12"/>
      </bottom>
    </border>
    <border>
      <left style="thin"/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/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>
        <color indexed="11"/>
      </bottom>
    </border>
    <border>
      <left style="thin"/>
      <right style="thin"/>
      <top style="thin"/>
      <bottom style="thick">
        <color indexed="11"/>
      </bottom>
    </border>
    <border>
      <left>
        <color indexed="63"/>
      </left>
      <right>
        <color indexed="63"/>
      </right>
      <top style="thin"/>
      <bottom style="thick">
        <color indexed="11"/>
      </bottom>
    </border>
    <border>
      <left style="thin"/>
      <right style="thin"/>
      <top>
        <color indexed="63"/>
      </top>
      <bottom style="thick">
        <color indexed="11"/>
      </bottom>
    </border>
    <border>
      <left style="thin"/>
      <right style="thick">
        <color indexed="12"/>
      </right>
      <top>
        <color indexed="63"/>
      </top>
      <bottom style="thick">
        <color indexed="11"/>
      </bottom>
    </border>
    <border>
      <left>
        <color indexed="63"/>
      </left>
      <right style="thin"/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thin"/>
      <top style="thick">
        <color indexed="11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ck">
        <color indexed="10"/>
      </left>
      <right style="thin"/>
      <top style="thin"/>
      <bottom style="medium"/>
    </border>
    <border>
      <left style="thin"/>
      <right style="thick">
        <color indexed="10"/>
      </right>
      <top style="thin"/>
      <bottom style="medium"/>
    </border>
    <border>
      <left>
        <color indexed="63"/>
      </left>
      <right style="thick">
        <color indexed="10"/>
      </right>
      <top style="thin"/>
      <bottom style="medium"/>
    </border>
    <border>
      <left style="medium">
        <color indexed="10"/>
      </left>
      <right style="thin"/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 style="thick">
        <color indexed="10"/>
      </left>
      <right style="thin"/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 style="thick">
        <color indexed="10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10"/>
      </left>
      <right style="thin"/>
      <top style="medium"/>
      <bottom style="thin"/>
    </border>
    <border>
      <left style="thin"/>
      <right style="medium">
        <color indexed="10"/>
      </right>
      <top style="medium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>
        <color indexed="12"/>
      </right>
      <top style="thin"/>
      <bottom style="medium"/>
    </border>
    <border>
      <left style="thin"/>
      <right style="double">
        <color indexed="12"/>
      </right>
      <top style="thin"/>
      <bottom style="thin"/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6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1" fontId="0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8" fillId="0" borderId="0" xfId="0" applyFont="1" applyAlignment="1">
      <alignment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1" fontId="10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3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2" xfId="21" applyFont="1" applyFill="1" applyBorder="1" applyAlignment="1" applyProtection="1">
      <alignment horizontal="left" vertical="center" indent="1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0" fontId="18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indent="1"/>
    </xf>
    <xf numFmtId="1" fontId="0" fillId="0" borderId="3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1" fontId="15" fillId="3" borderId="3" xfId="21" applyNumberFormat="1" applyFont="1" applyFill="1" applyBorder="1" applyAlignment="1" applyProtection="1">
      <alignment horizontal="center"/>
      <protection locked="0"/>
    </xf>
    <xf numFmtId="1" fontId="16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>
      <alignment horizontal="left" vertical="center" indent="1"/>
    </xf>
    <xf numFmtId="1" fontId="0" fillId="0" borderId="3" xfId="0" applyNumberFormat="1" applyFill="1" applyBorder="1" applyAlignment="1" applyProtection="1">
      <alignment horizontal="center"/>
      <protection locked="0"/>
    </xf>
    <xf numFmtId="0" fontId="16" fillId="4" borderId="3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 applyProtection="1">
      <alignment horizontal="left" vertical="center" indent="1"/>
      <protection locked="0"/>
    </xf>
    <xf numFmtId="0" fontId="20" fillId="0" borderId="3" xfId="0" applyFont="1" applyFill="1" applyBorder="1" applyAlignment="1" applyProtection="1">
      <alignment horizontal="center"/>
      <protection locked="0"/>
    </xf>
    <xf numFmtId="1" fontId="0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2" xfId="21" applyFont="1" applyFill="1" applyBorder="1" applyAlignment="1" applyProtection="1">
      <alignment horizontal="left" vertical="center" indent="1"/>
      <protection locked="0"/>
    </xf>
    <xf numFmtId="1" fontId="15" fillId="3" borderId="4" xfId="21" applyNumberFormat="1" applyFont="1" applyFill="1" applyBorder="1" applyAlignment="1" applyProtection="1">
      <alignment horizontal="center"/>
      <protection locked="0"/>
    </xf>
    <xf numFmtId="1" fontId="16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21" applyFont="1" applyFill="1" applyBorder="1" applyAlignment="1" applyProtection="1">
      <alignment horizontal="left" vertical="center" inden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0" fontId="16" fillId="0" borderId="4" xfId="0" applyFont="1" applyFill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1" fontId="16" fillId="0" borderId="5" xfId="0" applyNumberFormat="1" applyFont="1" applyFill="1" applyBorder="1" applyAlignment="1" applyProtection="1">
      <alignment horizontal="center"/>
      <protection locked="0"/>
    </xf>
    <xf numFmtId="9" fontId="18" fillId="3" borderId="6" xfId="0" applyNumberFormat="1" applyFont="1" applyFill="1" applyBorder="1" applyAlignment="1">
      <alignment horizontal="center" shrinkToFit="1"/>
    </xf>
    <xf numFmtId="9" fontId="17" fillId="0" borderId="0" xfId="0" applyNumberFormat="1" applyFont="1" applyAlignment="1">
      <alignment horizontal="center"/>
    </xf>
    <xf numFmtId="1" fontId="21" fillId="0" borderId="2" xfId="21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1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1" fontId="24" fillId="0" borderId="2" xfId="0" applyNumberFormat="1" applyFont="1" applyFill="1" applyBorder="1" applyAlignment="1" applyProtection="1">
      <alignment horizontal="center"/>
      <protection locked="0"/>
    </xf>
    <xf numFmtId="1" fontId="0" fillId="0" borderId="2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Border="1" applyAlignment="1" applyProtection="1">
      <alignment horizontal="center"/>
      <protection locked="0"/>
    </xf>
    <xf numFmtId="0" fontId="4" fillId="5" borderId="0" xfId="0" applyFont="1" applyFill="1" applyAlignment="1">
      <alignment/>
    </xf>
    <xf numFmtId="0" fontId="25" fillId="3" borderId="0" xfId="0" applyFont="1" applyFill="1" applyAlignment="1">
      <alignment horizontal="center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3" xfId="21" applyFont="1" applyFill="1" applyBorder="1" applyAlignment="1" applyProtection="1">
      <alignment horizontal="left" vertical="center" indent="1"/>
      <protection locked="0"/>
    </xf>
    <xf numFmtId="0" fontId="5" fillId="2" borderId="2" xfId="0" applyNumberFormat="1" applyFont="1" applyFill="1" applyBorder="1" applyAlignment="1" applyProtection="1">
      <alignment horizontal="center"/>
      <protection locked="0"/>
    </xf>
    <xf numFmtId="1" fontId="24" fillId="0" borderId="3" xfId="21" applyNumberFormat="1" applyFont="1" applyFill="1" applyBorder="1" applyAlignment="1" applyProtection="1">
      <alignment horizontal="center"/>
      <protection locked="0"/>
    </xf>
    <xf numFmtId="0" fontId="4" fillId="4" borderId="0" xfId="0" applyFont="1" applyFill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indent="1"/>
    </xf>
    <xf numFmtId="1" fontId="24" fillId="0" borderId="4" xfId="21" applyNumberFormat="1" applyFont="1" applyFill="1" applyBorder="1" applyAlignment="1" applyProtection="1">
      <alignment horizontal="center"/>
      <protection locked="0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1" fontId="0" fillId="0" borderId="2" xfId="0" applyNumberForma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horizontal="center"/>
    </xf>
    <xf numFmtId="0" fontId="19" fillId="0" borderId="3" xfId="21" applyFont="1" applyFill="1" applyBorder="1" applyAlignment="1" applyProtection="1">
      <alignment horizontal="left" vertical="center" indent="1"/>
      <protection locked="0"/>
    </xf>
    <xf numFmtId="0" fontId="27" fillId="0" borderId="0" xfId="21" applyFont="1" applyFill="1" applyBorder="1" applyAlignment="1" applyProtection="1">
      <alignment horizontal="left" indent="1"/>
      <protection locked="0"/>
    </xf>
    <xf numFmtId="0" fontId="28" fillId="0" borderId="0" xfId="0" applyFont="1" applyAlignment="1">
      <alignment horizontal="center"/>
    </xf>
    <xf numFmtId="0" fontId="2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1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16" fillId="7" borderId="1" xfId="0" applyFont="1" applyFill="1" applyBorder="1" applyAlignment="1" applyProtection="1">
      <alignment horizontal="center" vertical="center" textRotation="180" wrapText="1"/>
      <protection locked="0"/>
    </xf>
    <xf numFmtId="0" fontId="16" fillId="8" borderId="1" xfId="0" applyFont="1" applyFill="1" applyBorder="1" applyAlignment="1" applyProtection="1">
      <alignment horizontal="center" vertical="center" textRotation="180" wrapText="1"/>
      <protection locked="0"/>
    </xf>
    <xf numFmtId="1" fontId="30" fillId="3" borderId="1" xfId="0" applyNumberFormat="1" applyFont="1" applyFill="1" applyBorder="1" applyAlignment="1" applyProtection="1">
      <alignment horizontal="center" vertical="center" textRotation="180" wrapText="1"/>
      <protection locked="0"/>
    </xf>
    <xf numFmtId="1" fontId="16" fillId="0" borderId="1" xfId="0" applyNumberFormat="1" applyFont="1" applyBorder="1" applyAlignment="1" applyProtection="1">
      <alignment horizontal="center" vertical="center" textRotation="180" wrapText="1"/>
      <protection locked="0"/>
    </xf>
    <xf numFmtId="172" fontId="0" fillId="0" borderId="7" xfId="0" applyNumberFormat="1" applyFont="1" applyBorder="1" applyAlignment="1" applyProtection="1">
      <alignment horizontal="center" vertical="center" textRotation="180" wrapText="1"/>
      <protection locked="0"/>
    </xf>
    <xf numFmtId="172" fontId="0" fillId="0" borderId="3" xfId="0" applyNumberFormat="1" applyFont="1" applyBorder="1" applyAlignment="1" applyProtection="1">
      <alignment horizontal="center" vertical="center" textRotation="180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" fontId="31" fillId="5" borderId="8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2" xfId="21" applyFont="1" applyFill="1" applyBorder="1" applyAlignment="1" applyProtection="1">
      <alignment horizontal="center" vertical="center"/>
      <protection locked="0"/>
    </xf>
    <xf numFmtId="0" fontId="32" fillId="0" borderId="2" xfId="0" applyFont="1" applyFill="1" applyBorder="1" applyAlignment="1" applyProtection="1">
      <alignment horizontal="center"/>
      <protection locked="0"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1" fontId="11" fillId="4" borderId="9" xfId="0" applyNumberFormat="1" applyFont="1" applyFill="1" applyBorder="1" applyAlignment="1" applyProtection="1">
      <alignment/>
      <protection locked="0"/>
    </xf>
    <xf numFmtId="0" fontId="5" fillId="9" borderId="2" xfId="0" applyFont="1" applyFill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16" fillId="6" borderId="0" xfId="0" applyFont="1" applyFill="1" applyBorder="1" applyAlignment="1" applyProtection="1">
      <alignment/>
      <protection locked="0"/>
    </xf>
    <xf numFmtId="0" fontId="10" fillId="0" borderId="2" xfId="0" applyFont="1" applyFill="1" applyBorder="1" applyAlignment="1" applyProtection="1">
      <alignment/>
      <protection locked="0"/>
    </xf>
    <xf numFmtId="0" fontId="10" fillId="0" borderId="2" xfId="21" applyFont="1" applyFill="1" applyBorder="1" applyAlignment="1" applyProtection="1">
      <alignment horizontal="center"/>
      <protection locked="0"/>
    </xf>
    <xf numFmtId="0" fontId="10" fillId="3" borderId="2" xfId="0" applyFont="1" applyFill="1" applyBorder="1" applyAlignment="1" applyProtection="1">
      <alignment/>
      <protection locked="0"/>
    </xf>
    <xf numFmtId="1" fontId="33" fillId="0" borderId="2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/>
      <protection locked="0"/>
    </xf>
    <xf numFmtId="172" fontId="0" fillId="0" borderId="3" xfId="0" applyNumberFormat="1" applyBorder="1" applyAlignment="1" applyProtection="1">
      <alignment/>
      <protection locked="0"/>
    </xf>
    <xf numFmtId="1" fontId="31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indent="1"/>
    </xf>
    <xf numFmtId="1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21" applyFont="1" applyFill="1" applyBorder="1" applyAlignment="1" applyProtection="1">
      <alignment horizontal="center" vertical="center"/>
      <protection locked="0"/>
    </xf>
    <xf numFmtId="0" fontId="16" fillId="7" borderId="10" xfId="21" applyFont="1" applyFill="1" applyBorder="1" applyAlignment="1" applyProtection="1">
      <alignment horizontal="center"/>
      <protection locked="0"/>
    </xf>
    <xf numFmtId="0" fontId="32" fillId="0" borderId="10" xfId="0" applyFont="1" applyFill="1" applyBorder="1" applyAlignment="1" applyProtection="1">
      <alignment horizontal="center"/>
      <protection locked="0"/>
    </xf>
    <xf numFmtId="0" fontId="16" fillId="6" borderId="0" xfId="0" applyFont="1" applyFill="1" applyAlignment="1" applyProtection="1">
      <alignment/>
      <protection locked="0"/>
    </xf>
    <xf numFmtId="0" fontId="10" fillId="7" borderId="9" xfId="21" applyFont="1" applyFill="1" applyBorder="1" applyAlignment="1" applyProtection="1">
      <alignment horizontal="center"/>
      <protection locked="0"/>
    </xf>
    <xf numFmtId="1" fontId="10" fillId="0" borderId="3" xfId="0" applyNumberFormat="1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/>
      <protection locked="0"/>
    </xf>
    <xf numFmtId="0" fontId="16" fillId="0" borderId="3" xfId="0" applyFont="1" applyBorder="1" applyAlignment="1" applyProtection="1">
      <alignment/>
      <protection locked="0"/>
    </xf>
    <xf numFmtId="172" fontId="0" fillId="0" borderId="2" xfId="0" applyNumberFormat="1" applyBorder="1" applyAlignment="1" applyProtection="1">
      <alignment/>
      <protection locked="0"/>
    </xf>
    <xf numFmtId="1" fontId="5" fillId="5" borderId="2" xfId="0" applyNumberFormat="1" applyFont="1" applyFill="1" applyBorder="1" applyAlignment="1" applyProtection="1">
      <alignment horizontal="center"/>
      <protection locked="0"/>
    </xf>
    <xf numFmtId="0" fontId="24" fillId="0" borderId="2" xfId="21" applyFont="1" applyFill="1" applyBorder="1" applyAlignment="1" applyProtection="1">
      <alignment horizontal="left" vertical="center" indent="1"/>
      <protection locked="0"/>
    </xf>
    <xf numFmtId="1" fontId="16" fillId="8" borderId="2" xfId="0" applyNumberFormat="1" applyFont="1" applyFill="1" applyBorder="1" applyAlignment="1" applyProtection="1">
      <alignment horizontal="center"/>
      <protection locked="0"/>
    </xf>
    <xf numFmtId="1" fontId="10" fillId="8" borderId="2" xfId="0" applyNumberFormat="1" applyFont="1" applyFill="1" applyBorder="1" applyAlignment="1" applyProtection="1">
      <alignment horizontal="center"/>
      <protection locked="0"/>
    </xf>
    <xf numFmtId="1" fontId="5" fillId="5" borderId="11" xfId="0" applyNumberFormat="1" applyFont="1" applyFill="1" applyBorder="1" applyAlignment="1" applyProtection="1">
      <alignment horizontal="center"/>
      <protection locked="0"/>
    </xf>
    <xf numFmtId="1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1" xfId="21" applyFont="1" applyFill="1" applyBorder="1" applyAlignment="1" applyProtection="1">
      <alignment horizontal="left" vertical="center" indent="1"/>
      <protection locked="0"/>
    </xf>
    <xf numFmtId="1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1" xfId="21" applyFont="1" applyFill="1" applyBorder="1" applyAlignment="1" applyProtection="1">
      <alignment horizontal="center" vertical="center"/>
      <protection locked="0"/>
    </xf>
    <xf numFmtId="0" fontId="32" fillId="0" borderId="11" xfId="0" applyFont="1" applyFill="1" applyBorder="1" applyAlignment="1" applyProtection="1">
      <alignment horizontal="center"/>
      <protection locked="0"/>
    </xf>
    <xf numFmtId="1" fontId="8" fillId="2" borderId="12" xfId="0" applyNumberFormat="1" applyFont="1" applyFill="1" applyBorder="1" applyAlignment="1" applyProtection="1">
      <alignment horizontal="center"/>
      <protection locked="0"/>
    </xf>
    <xf numFmtId="0" fontId="5" fillId="9" borderId="12" xfId="0" applyFont="1" applyFill="1" applyBorder="1" applyAlignment="1" applyProtection="1">
      <alignment/>
      <protection locked="0"/>
    </xf>
    <xf numFmtId="0" fontId="16" fillId="6" borderId="13" xfId="0" applyFont="1" applyFill="1" applyBorder="1" applyAlignment="1" applyProtection="1">
      <alignment/>
      <protection locked="0"/>
    </xf>
    <xf numFmtId="0" fontId="10" fillId="0" borderId="12" xfId="21" applyFont="1" applyFill="1" applyBorder="1" applyAlignment="1" applyProtection="1">
      <alignment horizontal="center"/>
      <protection locked="0"/>
    </xf>
    <xf numFmtId="1" fontId="10" fillId="0" borderId="12" xfId="0" applyNumberFormat="1" applyFont="1" applyFill="1" applyBorder="1" applyAlignment="1" applyProtection="1">
      <alignment horizontal="center"/>
      <protection locked="0"/>
    </xf>
    <xf numFmtId="1" fontId="5" fillId="4" borderId="2" xfId="0" applyNumberFormat="1" applyFont="1" applyFill="1" applyBorder="1" applyAlignment="1" applyProtection="1">
      <alignment horizontal="center"/>
      <protection locked="0"/>
    </xf>
    <xf numFmtId="0" fontId="5" fillId="0" borderId="2" xfId="21" applyFont="1" applyFill="1" applyBorder="1" applyAlignment="1" applyProtection="1">
      <alignment horizontal="left" vertical="center" indent="1"/>
      <protection locked="0"/>
    </xf>
    <xf numFmtId="1" fontId="11" fillId="0" borderId="2" xfId="0" applyNumberFormat="1" applyFont="1" applyFill="1" applyBorder="1" applyAlignment="1" applyProtection="1">
      <alignment horizontal="center" vertical="center"/>
      <protection locked="0"/>
    </xf>
    <xf numFmtId="1" fontId="10" fillId="0" borderId="2" xfId="0" applyNumberFormat="1" applyFont="1" applyFill="1" applyBorder="1" applyAlignment="1" applyProtection="1">
      <alignment horizontal="center"/>
      <protection locked="0"/>
    </xf>
    <xf numFmtId="0" fontId="10" fillId="0" borderId="3" xfId="2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1" fontId="31" fillId="4" borderId="3" xfId="0" applyNumberFormat="1" applyFont="1" applyFill="1" applyBorder="1" applyAlignment="1" applyProtection="1">
      <alignment horizontal="center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21" applyFont="1" applyFill="1" applyBorder="1" applyAlignment="1" applyProtection="1">
      <alignment horizontal="left" vertical="center" indent="1"/>
      <protection locked="0"/>
    </xf>
    <xf numFmtId="1" fontId="16" fillId="0" borderId="14" xfId="0" applyNumberFormat="1" applyFont="1" applyFill="1" applyBorder="1" applyAlignment="1" applyProtection="1">
      <alignment horizontal="center" vertical="center"/>
      <protection locked="0"/>
    </xf>
    <xf numFmtId="1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32" fillId="0" borderId="3" xfId="0" applyFont="1" applyFill="1" applyBorder="1" applyAlignment="1" applyProtection="1">
      <alignment horizontal="center"/>
      <protection locked="0"/>
    </xf>
    <xf numFmtId="0" fontId="16" fillId="6" borderId="15" xfId="0" applyFont="1" applyFill="1" applyBorder="1" applyAlignment="1" applyProtection="1">
      <alignment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24" fillId="0" borderId="3" xfId="21" applyFont="1" applyFill="1" applyBorder="1" applyAlignment="1" applyProtection="1">
      <alignment horizontal="center" vertical="center"/>
      <protection locked="0"/>
    </xf>
    <xf numFmtId="0" fontId="11" fillId="0" borderId="3" xfId="21" applyFont="1" applyFill="1" applyBorder="1" applyAlignment="1" applyProtection="1">
      <alignment horizontal="center" vertical="center"/>
      <protection locked="0"/>
    </xf>
    <xf numFmtId="1" fontId="31" fillId="4" borderId="16" xfId="0" applyNumberFormat="1" applyFont="1" applyFill="1" applyBorder="1" applyAlignment="1" applyProtection="1">
      <alignment horizontal="center"/>
      <protection locked="0"/>
    </xf>
    <xf numFmtId="1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left" vertical="center" indent="1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32" fillId="0" borderId="16" xfId="0" applyFont="1" applyFill="1" applyBorder="1" applyAlignment="1" applyProtection="1">
      <alignment horizontal="center"/>
      <protection locked="0"/>
    </xf>
    <xf numFmtId="1" fontId="8" fillId="2" borderId="17" xfId="0" applyNumberFormat="1" applyFont="1" applyFill="1" applyBorder="1" applyAlignment="1" applyProtection="1">
      <alignment horizontal="center"/>
      <protection locked="0"/>
    </xf>
    <xf numFmtId="0" fontId="5" fillId="9" borderId="17" xfId="0" applyFont="1" applyFill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16" fillId="6" borderId="18" xfId="0" applyFont="1" applyFill="1" applyBorder="1" applyAlignment="1" applyProtection="1">
      <alignment/>
      <protection locked="0"/>
    </xf>
    <xf numFmtId="0" fontId="10" fillId="7" borderId="16" xfId="0" applyFont="1" applyFill="1" applyBorder="1" applyAlignment="1" applyProtection="1">
      <alignment/>
      <protection locked="0"/>
    </xf>
    <xf numFmtId="1" fontId="10" fillId="0" borderId="16" xfId="0" applyNumberFormat="1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1" fontId="16" fillId="0" borderId="17" xfId="0" applyNumberFormat="1" applyFont="1" applyFill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/>
      <protection locked="0"/>
    </xf>
    <xf numFmtId="172" fontId="0" fillId="0" borderId="17" xfId="0" applyNumberFormat="1" applyBorder="1" applyAlignment="1" applyProtection="1">
      <alignment/>
      <protection locked="0"/>
    </xf>
    <xf numFmtId="172" fontId="0" fillId="0" borderId="16" xfId="0" applyNumberFormat="1" applyBorder="1" applyAlignment="1" applyProtection="1">
      <alignment/>
      <protection locked="0"/>
    </xf>
    <xf numFmtId="1" fontId="31" fillId="0" borderId="2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left" vertical="center" indent="1"/>
      <protection locked="0"/>
    </xf>
    <xf numFmtId="0" fontId="11" fillId="10" borderId="2" xfId="2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1" fontId="31" fillId="0" borderId="3" xfId="0" applyNumberFormat="1" applyFont="1" applyFill="1" applyBorder="1" applyAlignment="1" applyProtection="1">
      <alignment horizontal="center"/>
      <protection locked="0"/>
    </xf>
    <xf numFmtId="0" fontId="5" fillId="0" borderId="3" xfId="21" applyFont="1" applyFill="1" applyBorder="1" applyAlignment="1" applyProtection="1">
      <alignment horizontal="left" vertical="center" indent="1"/>
      <protection locked="0"/>
    </xf>
    <xf numFmtId="1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6" fillId="7" borderId="3" xfId="21" applyFont="1" applyFill="1" applyBorder="1" applyAlignment="1" applyProtection="1">
      <alignment horizontal="center"/>
      <protection locked="0"/>
    </xf>
    <xf numFmtId="1" fontId="8" fillId="2" borderId="3" xfId="0" applyNumberFormat="1" applyFont="1" applyFill="1" applyBorder="1" applyAlignment="1" applyProtection="1">
      <alignment horizontal="center"/>
      <protection locked="0"/>
    </xf>
    <xf numFmtId="0" fontId="5" fillId="9" borderId="3" xfId="0" applyFont="1" applyFill="1" applyBorder="1" applyAlignment="1" applyProtection="1">
      <alignment/>
      <protection locked="0"/>
    </xf>
    <xf numFmtId="0" fontId="7" fillId="0" borderId="3" xfId="0" applyFont="1" applyBorder="1" applyAlignment="1" applyProtection="1">
      <alignment/>
      <protection locked="0"/>
    </xf>
    <xf numFmtId="0" fontId="16" fillId="6" borderId="19" xfId="0" applyFont="1" applyFill="1" applyBorder="1" applyAlignment="1" applyProtection="1">
      <alignment/>
      <protection locked="0"/>
    </xf>
    <xf numFmtId="0" fontId="10" fillId="7" borderId="3" xfId="2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6" fillId="8" borderId="2" xfId="0" applyFont="1" applyFill="1" applyBorder="1" applyAlignment="1" applyProtection="1">
      <alignment/>
      <protection locked="0"/>
    </xf>
    <xf numFmtId="0" fontId="10" fillId="8" borderId="2" xfId="0" applyFont="1" applyFill="1" applyBorder="1" applyAlignment="1" applyProtection="1">
      <alignment/>
      <protection locked="0"/>
    </xf>
    <xf numFmtId="0" fontId="11" fillId="0" borderId="3" xfId="0" applyFont="1" applyFill="1" applyBorder="1" applyAlignment="1">
      <alignment horizontal="left" vertical="center" indent="1"/>
    </xf>
    <xf numFmtId="0" fontId="11" fillId="4" borderId="3" xfId="2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>
      <alignment horizontal="center"/>
    </xf>
    <xf numFmtId="0" fontId="24" fillId="0" borderId="3" xfId="21" applyFont="1" applyFill="1" applyBorder="1" applyAlignment="1" applyProtection="1">
      <alignment horizontal="left" vertical="center" indent="1"/>
      <protection locked="0"/>
    </xf>
    <xf numFmtId="1" fontId="5" fillId="0" borderId="3" xfId="0" applyNumberFormat="1" applyFont="1" applyFill="1" applyBorder="1" applyAlignment="1" applyProtection="1">
      <alignment horizontal="center"/>
      <protection locked="0"/>
    </xf>
    <xf numFmtId="0" fontId="16" fillId="7" borderId="3" xfId="0" applyFont="1" applyFill="1" applyBorder="1" applyAlignment="1" applyProtection="1">
      <alignment horizontal="center" vertical="center"/>
      <protection locked="0"/>
    </xf>
    <xf numFmtId="0" fontId="10" fillId="7" borderId="3" xfId="0" applyFont="1" applyFill="1" applyBorder="1" applyAlignment="1" applyProtection="1">
      <alignment/>
      <protection locked="0"/>
    </xf>
    <xf numFmtId="1" fontId="5" fillId="0" borderId="2" xfId="2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4" borderId="0" xfId="0" applyFont="1" applyFill="1" applyAlignment="1" applyProtection="1">
      <alignment/>
      <protection locked="0"/>
    </xf>
    <xf numFmtId="0" fontId="11" fillId="10" borderId="0" xfId="0" applyFont="1" applyFill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 indent="1"/>
      <protection locked="0"/>
    </xf>
    <xf numFmtId="172" fontId="34" fillId="0" borderId="3" xfId="0" applyNumberFormat="1" applyFont="1" applyBorder="1" applyAlignment="1" applyProtection="1">
      <alignment horizontal="right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34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11" borderId="2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1" fontId="0" fillId="11" borderId="3" xfId="0" applyNumberFormat="1" applyFont="1" applyFill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35" fillId="0" borderId="3" xfId="0" applyFont="1" applyFill="1" applyBorder="1" applyAlignment="1" applyProtection="1">
      <alignment horizontal="center"/>
      <protection locked="0"/>
    </xf>
    <xf numFmtId="1" fontId="0" fillId="11" borderId="4" xfId="0" applyNumberFormat="1" applyFont="1" applyFill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1" fontId="5" fillId="0" borderId="5" xfId="0" applyNumberFormat="1" applyFont="1" applyFill="1" applyBorder="1" applyAlignment="1" applyProtection="1">
      <alignment horizontal="center"/>
      <protection locked="0"/>
    </xf>
    <xf numFmtId="1" fontId="5" fillId="2" borderId="5" xfId="0" applyNumberFormat="1" applyFont="1" applyFill="1" applyBorder="1" applyAlignment="1" applyProtection="1">
      <alignment horizontal="center"/>
      <protection locked="0"/>
    </xf>
    <xf numFmtId="1" fontId="21" fillId="0" borderId="3" xfId="21" applyNumberFormat="1" applyFont="1" applyFill="1" applyBorder="1" applyAlignment="1" applyProtection="1">
      <alignment horizontal="center"/>
      <protection locked="0"/>
    </xf>
    <xf numFmtId="0" fontId="36" fillId="0" borderId="2" xfId="21" applyFont="1" applyFill="1" applyBorder="1" applyAlignment="1" applyProtection="1">
      <alignment horizontal="left" vertical="center" indent="1"/>
      <protection locked="0"/>
    </xf>
    <xf numFmtId="0" fontId="36" fillId="0" borderId="4" xfId="21" applyFont="1" applyFill="1" applyBorder="1" applyAlignment="1" applyProtection="1">
      <alignment horizontal="left" vertical="center" indent="1"/>
      <protection locked="0"/>
    </xf>
    <xf numFmtId="0" fontId="37" fillId="0" borderId="2" xfId="0" applyFont="1" applyFill="1" applyBorder="1" applyAlignment="1" applyProtection="1">
      <alignment horizontal="left" vertical="center" indent="1"/>
      <protection locked="0"/>
    </xf>
    <xf numFmtId="0" fontId="36" fillId="0" borderId="3" xfId="0" applyFont="1" applyFill="1" applyBorder="1" applyAlignment="1">
      <alignment horizontal="left" indent="1"/>
    </xf>
    <xf numFmtId="0" fontId="37" fillId="0" borderId="3" xfId="21" applyFont="1" applyFill="1" applyBorder="1" applyAlignment="1" applyProtection="1">
      <alignment horizontal="left" vertical="center" indent="1"/>
      <protection locked="0"/>
    </xf>
    <xf numFmtId="1" fontId="0" fillId="0" borderId="3" xfId="0" applyNumberForma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1" fontId="31" fillId="0" borderId="3" xfId="21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left" vertical="center" indent="1"/>
      <protection locked="0"/>
    </xf>
    <xf numFmtId="0" fontId="27" fillId="0" borderId="0" xfId="0" applyFont="1" applyFill="1" applyBorder="1" applyAlignment="1" applyProtection="1">
      <alignment horizontal="left" indent="1"/>
      <protection locked="0"/>
    </xf>
    <xf numFmtId="0" fontId="36" fillId="0" borderId="3" xfId="21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 indent="1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0" fontId="38" fillId="0" borderId="2" xfId="21" applyFont="1" applyFill="1" applyBorder="1" applyAlignment="1" applyProtection="1">
      <alignment horizontal="center" vertical="center"/>
      <protection locked="0"/>
    </xf>
    <xf numFmtId="1" fontId="11" fillId="4" borderId="20" xfId="0" applyNumberFormat="1" applyFont="1" applyFill="1" applyBorder="1" applyAlignment="1" applyProtection="1">
      <alignment/>
      <protection locked="0"/>
    </xf>
    <xf numFmtId="0" fontId="36" fillId="0" borderId="10" xfId="0" applyFont="1" applyFill="1" applyBorder="1" applyAlignment="1">
      <alignment horizontal="left" indent="1"/>
    </xf>
    <xf numFmtId="0" fontId="38" fillId="0" borderId="10" xfId="21" applyFont="1" applyFill="1" applyBorder="1" applyAlignment="1" applyProtection="1">
      <alignment horizontal="center" vertical="center"/>
      <protection locked="0"/>
    </xf>
    <xf numFmtId="0" fontId="11" fillId="0" borderId="4" xfId="21" applyFont="1" applyFill="1" applyBorder="1" applyAlignment="1" applyProtection="1">
      <alignment horizontal="center" vertical="center"/>
      <protection locked="0"/>
    </xf>
    <xf numFmtId="0" fontId="10" fillId="0" borderId="9" xfId="21" applyFont="1" applyFill="1" applyBorder="1" applyAlignment="1" applyProtection="1">
      <alignment horizontal="center"/>
      <protection locked="0"/>
    </xf>
    <xf numFmtId="0" fontId="36" fillId="0" borderId="11" xfId="21" applyFont="1" applyFill="1" applyBorder="1" applyAlignment="1" applyProtection="1">
      <alignment horizontal="left" vertical="center" indent="1"/>
      <protection locked="0"/>
    </xf>
    <xf numFmtId="1" fontId="10" fillId="8" borderId="11" xfId="0" applyNumberFormat="1" applyFont="1" applyFill="1" applyBorder="1" applyAlignment="1" applyProtection="1">
      <alignment horizontal="center"/>
      <protection locked="0"/>
    </xf>
    <xf numFmtId="0" fontId="38" fillId="0" borderId="12" xfId="21" applyFont="1" applyFill="1" applyBorder="1" applyAlignment="1" applyProtection="1">
      <alignment horizontal="center" vertical="center"/>
      <protection locked="0"/>
    </xf>
    <xf numFmtId="1" fontId="11" fillId="4" borderId="21" xfId="0" applyNumberFormat="1" applyFont="1" applyFill="1" applyBorder="1" applyAlignment="1" applyProtection="1">
      <alignment/>
      <protection locked="0"/>
    </xf>
    <xf numFmtId="1" fontId="10" fillId="8" borderId="12" xfId="0" applyNumberFormat="1" applyFont="1" applyFill="1" applyBorder="1" applyAlignment="1" applyProtection="1">
      <alignment horizontal="center"/>
      <protection locked="0"/>
    </xf>
    <xf numFmtId="1" fontId="38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14" xfId="21" applyFont="1" applyFill="1" applyBorder="1" applyAlignment="1" applyProtection="1">
      <alignment horizontal="left" vertical="center" indent="1"/>
      <protection locked="0"/>
    </xf>
    <xf numFmtId="0" fontId="10" fillId="7" borderId="14" xfId="0" applyFont="1" applyFill="1" applyBorder="1" applyAlignment="1" applyProtection="1">
      <alignment/>
      <protection locked="0"/>
    </xf>
    <xf numFmtId="0" fontId="10" fillId="7" borderId="2" xfId="0" applyFont="1" applyFill="1" applyBorder="1" applyAlignment="1" applyProtection="1">
      <alignment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1" fontId="10" fillId="8" borderId="3" xfId="0" applyNumberFormat="1" applyFont="1" applyFill="1" applyBorder="1" applyAlignment="1" applyProtection="1">
      <alignment horizontal="center"/>
      <protection locked="0"/>
    </xf>
    <xf numFmtId="0" fontId="38" fillId="0" borderId="3" xfId="21" applyFont="1" applyFill="1" applyBorder="1" applyAlignment="1" applyProtection="1">
      <alignment horizontal="center" vertical="center"/>
      <protection locked="0"/>
    </xf>
    <xf numFmtId="0" fontId="11" fillId="0" borderId="16" xfId="21" applyFont="1" applyFill="1" applyBorder="1" applyAlignment="1" applyProtection="1">
      <alignment horizontal="left" vertical="center" indent="1"/>
      <protection locked="0"/>
    </xf>
    <xf numFmtId="0" fontId="11" fillId="0" borderId="16" xfId="0" applyFont="1" applyFill="1" applyBorder="1" applyAlignment="1">
      <alignment horizontal="center" vertical="center"/>
    </xf>
    <xf numFmtId="1" fontId="11" fillId="4" borderId="22" xfId="0" applyNumberFormat="1" applyFont="1" applyFill="1" applyBorder="1" applyAlignment="1" applyProtection="1">
      <alignment/>
      <protection locked="0"/>
    </xf>
    <xf numFmtId="0" fontId="16" fillId="6" borderId="23" xfId="0" applyFont="1" applyFill="1" applyBorder="1" applyAlignment="1" applyProtection="1">
      <alignment/>
      <protection locked="0"/>
    </xf>
    <xf numFmtId="0" fontId="10" fillId="0" borderId="16" xfId="0" applyFont="1" applyFill="1" applyBorder="1" applyAlignment="1" applyProtection="1">
      <alignment/>
      <protection locked="0"/>
    </xf>
    <xf numFmtId="0" fontId="10" fillId="0" borderId="16" xfId="21" applyFont="1" applyFill="1" applyBorder="1" applyAlignment="1" applyProtection="1">
      <alignment horizontal="center"/>
      <protection locked="0"/>
    </xf>
    <xf numFmtId="1" fontId="24" fillId="0" borderId="3" xfId="0" applyNumberFormat="1" applyFont="1" applyFill="1" applyBorder="1" applyAlignment="1" applyProtection="1">
      <alignment horizontal="center"/>
      <protection locked="0"/>
    </xf>
    <xf numFmtId="0" fontId="11" fillId="12" borderId="3" xfId="21" applyFont="1" applyFill="1" applyBorder="1" applyAlignment="1" applyProtection="1">
      <alignment horizontal="center" vertical="center"/>
      <protection locked="0"/>
    </xf>
    <xf numFmtId="1" fontId="24" fillId="0" borderId="24" xfId="21" applyNumberFormat="1" applyFont="1" applyFill="1" applyBorder="1" applyAlignment="1" applyProtection="1">
      <alignment horizontal="center"/>
      <protection locked="0"/>
    </xf>
    <xf numFmtId="1" fontId="16" fillId="0" borderId="24" xfId="0" applyNumberFormat="1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>
      <alignment horizontal="left" vertical="center" indent="1"/>
    </xf>
    <xf numFmtId="0" fontId="11" fillId="0" borderId="24" xfId="21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32" fillId="0" borderId="24" xfId="0" applyFont="1" applyFill="1" applyBorder="1" applyAlignment="1" applyProtection="1">
      <alignment horizontal="center"/>
      <protection locked="0"/>
    </xf>
    <xf numFmtId="1" fontId="8" fillId="2" borderId="24" xfId="0" applyNumberFormat="1" applyFont="1" applyFill="1" applyBorder="1" applyAlignment="1" applyProtection="1">
      <alignment horizontal="center"/>
      <protection locked="0"/>
    </xf>
    <xf numFmtId="1" fontId="11" fillId="4" borderId="25" xfId="0" applyNumberFormat="1" applyFont="1" applyFill="1" applyBorder="1" applyAlignment="1" applyProtection="1">
      <alignment/>
      <protection locked="0"/>
    </xf>
    <xf numFmtId="0" fontId="5" fillId="9" borderId="24" xfId="0" applyFont="1" applyFill="1" applyBorder="1" applyAlignment="1" applyProtection="1">
      <alignment/>
      <protection locked="0"/>
    </xf>
    <xf numFmtId="0" fontId="16" fillId="6" borderId="26" xfId="0" applyFont="1" applyFill="1" applyBorder="1" applyAlignment="1" applyProtection="1">
      <alignment/>
      <protection locked="0"/>
    </xf>
    <xf numFmtId="0" fontId="10" fillId="0" borderId="24" xfId="0" applyFont="1" applyFill="1" applyBorder="1" applyAlignment="1" applyProtection="1">
      <alignment/>
      <protection locked="0"/>
    </xf>
    <xf numFmtId="1" fontId="10" fillId="0" borderId="24" xfId="0" applyNumberFormat="1" applyFont="1" applyFill="1" applyBorder="1" applyAlignment="1" applyProtection="1">
      <alignment horizontal="center"/>
      <protection locked="0"/>
    </xf>
    <xf numFmtId="0" fontId="10" fillId="13" borderId="24" xfId="0" applyFont="1" applyFill="1" applyBorder="1" applyAlignment="1">
      <alignment horizontal="center"/>
    </xf>
    <xf numFmtId="1" fontId="33" fillId="0" borderId="24" xfId="0" applyNumberFormat="1" applyFont="1" applyFill="1" applyBorder="1" applyAlignment="1" applyProtection="1">
      <alignment horizontal="center"/>
      <protection locked="0"/>
    </xf>
    <xf numFmtId="0" fontId="16" fillId="0" borderId="24" xfId="0" applyFont="1" applyBorder="1" applyAlignment="1" applyProtection="1">
      <alignment/>
      <protection locked="0"/>
    </xf>
    <xf numFmtId="172" fontId="0" fillId="0" borderId="24" xfId="0" applyNumberFormat="1" applyBorder="1" applyAlignment="1" applyProtection="1">
      <alignment/>
      <protection locked="0"/>
    </xf>
    <xf numFmtId="0" fontId="24" fillId="0" borderId="3" xfId="0" applyFont="1" applyFill="1" applyBorder="1" applyAlignment="1" applyProtection="1">
      <alignment horizontal="left" vertical="center" indent="1"/>
      <protection locked="0"/>
    </xf>
    <xf numFmtId="0" fontId="10" fillId="13" borderId="3" xfId="0" applyFont="1" applyFill="1" applyBorder="1" applyAlignment="1">
      <alignment horizontal="center"/>
    </xf>
    <xf numFmtId="0" fontId="10" fillId="13" borderId="3" xfId="2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left" vertical="center" indent="1"/>
      <protection locked="0"/>
    </xf>
    <xf numFmtId="0" fontId="10" fillId="13" borderId="3" xfId="0" applyFont="1" applyFill="1" applyBorder="1" applyAlignment="1" applyProtection="1">
      <alignment horizontal="center"/>
      <protection locked="0"/>
    </xf>
    <xf numFmtId="0" fontId="16" fillId="12" borderId="3" xfId="0" applyFont="1" applyFill="1" applyBorder="1" applyAlignment="1">
      <alignment horizontal="center"/>
    </xf>
    <xf numFmtId="0" fontId="0" fillId="12" borderId="3" xfId="0" applyFont="1" applyFill="1" applyBorder="1" applyAlignment="1">
      <alignment horizontal="center"/>
    </xf>
    <xf numFmtId="1" fontId="0" fillId="0" borderId="0" xfId="0" applyNumberFormat="1" applyAlignment="1">
      <alignment horizontal="right"/>
    </xf>
    <xf numFmtId="1" fontId="6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6" fillId="0" borderId="2" xfId="0" applyNumberFormat="1" applyFont="1" applyFill="1" applyBorder="1" applyAlignment="1" applyProtection="1">
      <alignment horizontal="right"/>
      <protection locked="0"/>
    </xf>
    <xf numFmtId="0" fontId="39" fillId="0" borderId="2" xfId="21" applyFont="1" applyFill="1" applyBorder="1" applyAlignment="1" applyProtection="1">
      <alignment horizontal="left" indent="1"/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1" fontId="16" fillId="0" borderId="3" xfId="0" applyNumberFormat="1" applyFont="1" applyFill="1" applyBorder="1" applyAlignment="1" applyProtection="1">
      <alignment horizontal="right"/>
      <protection locked="0"/>
    </xf>
    <xf numFmtId="0" fontId="11" fillId="0" borderId="3" xfId="0" applyFont="1" applyFill="1" applyBorder="1" applyAlignment="1" applyProtection="1">
      <alignment horizontal="left" indent="1"/>
      <protection locked="0"/>
    </xf>
    <xf numFmtId="1" fontId="0" fillId="0" borderId="3" xfId="0" applyNumberFormat="1" applyFill="1" applyBorder="1" applyAlignment="1" applyProtection="1">
      <alignment horizontal="right"/>
      <protection locked="0"/>
    </xf>
    <xf numFmtId="0" fontId="11" fillId="0" borderId="2" xfId="21" applyFont="1" applyFill="1" applyBorder="1" applyAlignment="1" applyProtection="1">
      <alignment horizontal="left" indent="1"/>
      <protection locked="0"/>
    </xf>
    <xf numFmtId="1" fontId="0" fillId="0" borderId="3" xfId="0" applyNumberFormat="1" applyFont="1" applyFill="1" applyBorder="1" applyAlignment="1" applyProtection="1">
      <alignment horizontal="right"/>
      <protection locked="0"/>
    </xf>
    <xf numFmtId="0" fontId="11" fillId="0" borderId="3" xfId="21" applyFont="1" applyFill="1" applyBorder="1" applyAlignment="1" applyProtection="1">
      <alignment horizontal="left" indent="1"/>
      <protection locked="0"/>
    </xf>
    <xf numFmtId="1" fontId="16" fillId="0" borderId="4" xfId="0" applyNumberFormat="1" applyFont="1" applyFill="1" applyBorder="1" applyAlignment="1" applyProtection="1">
      <alignment horizontal="right"/>
      <protection locked="0"/>
    </xf>
    <xf numFmtId="0" fontId="40" fillId="0" borderId="4" xfId="0" applyFont="1" applyFill="1" applyBorder="1" applyAlignment="1">
      <alignment horizontal="left" indent="1"/>
    </xf>
    <xf numFmtId="1" fontId="0" fillId="0" borderId="4" xfId="0" applyNumberFormat="1" applyFill="1" applyBorder="1" applyAlignment="1" applyProtection="1">
      <alignment horizontal="right"/>
      <protection locked="0"/>
    </xf>
    <xf numFmtId="0" fontId="35" fillId="0" borderId="2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left" indent="1"/>
      <protection locked="0"/>
    </xf>
    <xf numFmtId="0" fontId="41" fillId="3" borderId="0" xfId="0" applyFont="1" applyFill="1" applyAlignment="1">
      <alignment horizontal="center"/>
    </xf>
    <xf numFmtId="0" fontId="40" fillId="5" borderId="2" xfId="21" applyFont="1" applyFill="1" applyBorder="1" applyAlignment="1" applyProtection="1">
      <alignment horizontal="left" indent="1"/>
      <protection locked="0"/>
    </xf>
    <xf numFmtId="0" fontId="11" fillId="5" borderId="2" xfId="21" applyFont="1" applyFill="1" applyBorder="1" applyAlignment="1" applyProtection="1">
      <alignment horizontal="left" indent="1"/>
      <protection locked="0"/>
    </xf>
    <xf numFmtId="0" fontId="11" fillId="0" borderId="4" xfId="0" applyFont="1" applyFill="1" applyBorder="1" applyAlignment="1" applyProtection="1">
      <alignment horizontal="left" indent="1"/>
      <protection locked="0"/>
    </xf>
    <xf numFmtId="1" fontId="0" fillId="0" borderId="4" xfId="0" applyNumberFormat="1" applyFont="1" applyFill="1" applyBorder="1" applyAlignment="1" applyProtection="1">
      <alignment horizontal="right"/>
      <protection locked="0"/>
    </xf>
    <xf numFmtId="0" fontId="40" fillId="5" borderId="3" xfId="0" applyFont="1" applyFill="1" applyBorder="1" applyAlignment="1">
      <alignment horizontal="left" indent="1"/>
    </xf>
    <xf numFmtId="0" fontId="11" fillId="5" borderId="3" xfId="21" applyFont="1" applyFill="1" applyBorder="1" applyAlignment="1" applyProtection="1">
      <alignment horizontal="left" indent="1"/>
      <protection locked="0"/>
    </xf>
    <xf numFmtId="1" fontId="0" fillId="0" borderId="3" xfId="0" applyNumberFormat="1" applyFill="1" applyBorder="1" applyAlignment="1">
      <alignment horizontal="right"/>
    </xf>
    <xf numFmtId="0" fontId="16" fillId="0" borderId="3" xfId="0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7" fillId="5" borderId="2" xfId="0" applyFont="1" applyFill="1" applyBorder="1" applyAlignment="1">
      <alignment horizontal="left" indent="1"/>
    </xf>
    <xf numFmtId="1" fontId="16" fillId="0" borderId="2" xfId="0" applyNumberFormat="1" applyFont="1" applyFill="1" applyBorder="1" applyAlignment="1" applyProtection="1">
      <alignment horizontal="left"/>
      <protection locked="0"/>
    </xf>
    <xf numFmtId="0" fontId="11" fillId="0" borderId="2" xfId="21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>
      <alignment horizontal="center"/>
    </xf>
    <xf numFmtId="1" fontId="16" fillId="0" borderId="10" xfId="0" applyNumberFormat="1" applyFont="1" applyFill="1" applyBorder="1" applyAlignment="1" applyProtection="1">
      <alignment horizontal="right"/>
      <protection locked="0"/>
    </xf>
    <xf numFmtId="0" fontId="27" fillId="5" borderId="10" xfId="21" applyFont="1" applyFill="1" applyBorder="1" applyAlignment="1" applyProtection="1">
      <alignment horizontal="left" indent="1"/>
      <protection locked="0"/>
    </xf>
    <xf numFmtId="1" fontId="16" fillId="0" borderId="10" xfId="0" applyNumberFormat="1" applyFont="1" applyFill="1" applyBorder="1" applyAlignment="1" applyProtection="1">
      <alignment horizontal="left"/>
      <protection locked="0"/>
    </xf>
    <xf numFmtId="0" fontId="11" fillId="0" borderId="10" xfId="21" applyFont="1" applyFill="1" applyBorder="1" applyAlignment="1" applyProtection="1">
      <alignment horizontal="center"/>
      <protection locked="0"/>
    </xf>
    <xf numFmtId="1" fontId="11" fillId="0" borderId="4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/>
      <protection locked="0"/>
    </xf>
    <xf numFmtId="1" fontId="16" fillId="0" borderId="11" xfId="0" applyNumberFormat="1" applyFont="1" applyFill="1" applyBorder="1" applyAlignment="1" applyProtection="1">
      <alignment horizontal="right"/>
      <protection locked="0"/>
    </xf>
    <xf numFmtId="0" fontId="11" fillId="5" borderId="11" xfId="21" applyFont="1" applyFill="1" applyBorder="1" applyAlignment="1" applyProtection="1">
      <alignment horizontal="left" indent="1"/>
      <protection locked="0"/>
    </xf>
    <xf numFmtId="1" fontId="16" fillId="0" borderId="11" xfId="0" applyNumberFormat="1" applyFont="1" applyFill="1" applyBorder="1" applyAlignment="1" applyProtection="1">
      <alignment horizontal="left"/>
      <protection locked="0"/>
    </xf>
    <xf numFmtId="0" fontId="11" fillId="0" borderId="11" xfId="21" applyFont="1" applyFill="1" applyBorder="1" applyAlignment="1" applyProtection="1">
      <alignment horizontal="center"/>
      <protection locked="0"/>
    </xf>
    <xf numFmtId="0" fontId="11" fillId="0" borderId="12" xfId="21" applyFont="1" applyFill="1" applyBorder="1" applyAlignment="1" applyProtection="1">
      <alignment horizontal="center"/>
      <protection locked="0"/>
    </xf>
    <xf numFmtId="0" fontId="10" fillId="7" borderId="11" xfId="2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/>
      <protection locked="0"/>
    </xf>
    <xf numFmtId="0" fontId="10" fillId="7" borderId="12" xfId="21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left" indent="1"/>
      <protection locked="0"/>
    </xf>
    <xf numFmtId="1" fontId="16" fillId="0" borderId="14" xfId="0" applyNumberFormat="1" applyFont="1" applyFill="1" applyBorder="1" applyAlignment="1" applyProtection="1">
      <alignment horizontal="right"/>
      <protection locked="0"/>
    </xf>
    <xf numFmtId="0" fontId="11" fillId="4" borderId="14" xfId="21" applyFont="1" applyFill="1" applyBorder="1" applyAlignment="1" applyProtection="1">
      <alignment horizontal="left" indent="1"/>
      <protection locked="0"/>
    </xf>
    <xf numFmtId="1" fontId="16" fillId="0" borderId="14" xfId="0" applyNumberFormat="1" applyFont="1" applyFill="1" applyBorder="1" applyAlignment="1" applyProtection="1">
      <alignment horizontal="left"/>
      <protection locked="0"/>
    </xf>
    <xf numFmtId="0" fontId="11" fillId="0" borderId="14" xfId="21" applyFont="1" applyFill="1" applyBorder="1" applyAlignment="1" applyProtection="1">
      <alignment horizontal="center"/>
      <protection locked="0"/>
    </xf>
    <xf numFmtId="0" fontId="10" fillId="7" borderId="14" xfId="2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10" fillId="7" borderId="2" xfId="21" applyFont="1" applyFill="1" applyBorder="1" applyAlignment="1" applyProtection="1">
      <alignment horizontal="center"/>
      <protection locked="0"/>
    </xf>
    <xf numFmtId="0" fontId="11" fillId="4" borderId="3" xfId="0" applyFont="1" applyFill="1" applyBorder="1" applyAlignment="1" applyProtection="1">
      <alignment horizontal="left" indent="1"/>
      <protection locked="0"/>
    </xf>
    <xf numFmtId="1" fontId="16" fillId="0" borderId="3" xfId="0" applyNumberFormat="1" applyFont="1" applyFill="1" applyBorder="1" applyAlignment="1" applyProtection="1">
      <alignment horizontal="left"/>
      <protection locked="0"/>
    </xf>
    <xf numFmtId="0" fontId="11" fillId="0" borderId="3" xfId="0" applyFont="1" applyFill="1" applyBorder="1" applyAlignment="1" applyProtection="1">
      <alignment/>
      <protection locked="0"/>
    </xf>
    <xf numFmtId="1" fontId="11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2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11" fillId="4" borderId="3" xfId="21" applyFont="1" applyFill="1" applyBorder="1" applyAlignment="1" applyProtection="1">
      <alignment horizontal="left" indent="1"/>
      <protection locked="0"/>
    </xf>
    <xf numFmtId="1" fontId="16" fillId="0" borderId="16" xfId="0" applyNumberFormat="1" applyFont="1" applyFill="1" applyBorder="1" applyAlignment="1" applyProtection="1">
      <alignment horizontal="right"/>
      <protection locked="0"/>
    </xf>
    <xf numFmtId="0" fontId="11" fillId="4" borderId="16" xfId="0" applyFont="1" applyFill="1" applyBorder="1" applyAlignment="1" applyProtection="1">
      <alignment horizontal="left" indent="1"/>
      <protection locked="0"/>
    </xf>
    <xf numFmtId="1" fontId="16" fillId="0" borderId="16" xfId="0" applyNumberFormat="1" applyFont="1" applyFill="1" applyBorder="1" applyAlignment="1" applyProtection="1">
      <alignment horizontal="left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1" fontId="10" fillId="8" borderId="16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left" indent="1"/>
      <protection locked="0"/>
    </xf>
    <xf numFmtId="0" fontId="10" fillId="3" borderId="3" xfId="0" applyFont="1" applyFill="1" applyBorder="1" applyAlignment="1" applyProtection="1">
      <alignment/>
      <protection locked="0"/>
    </xf>
    <xf numFmtId="1" fontId="16" fillId="3" borderId="2" xfId="0" applyNumberFormat="1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0" fontId="11" fillId="3" borderId="3" xfId="21" applyFont="1" applyFill="1" applyBorder="1" applyAlignment="1" applyProtection="1">
      <alignment horizontal="left" indent="1"/>
      <protection locked="0"/>
    </xf>
    <xf numFmtId="0" fontId="11" fillId="0" borderId="3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/>
      <protection locked="0"/>
    </xf>
    <xf numFmtId="0" fontId="10" fillId="8" borderId="3" xfId="0" applyFont="1" applyFill="1" applyBorder="1" applyAlignment="1" applyProtection="1">
      <alignment/>
      <protection locked="0"/>
    </xf>
    <xf numFmtId="1" fontId="16" fillId="3" borderId="3" xfId="0" applyNumberFormat="1" applyFont="1" applyFill="1" applyBorder="1" applyAlignment="1" applyProtection="1">
      <alignment horizontal="center"/>
      <protection locked="0"/>
    </xf>
    <xf numFmtId="1" fontId="16" fillId="0" borderId="24" xfId="0" applyNumberFormat="1" applyFont="1" applyFill="1" applyBorder="1" applyAlignment="1" applyProtection="1">
      <alignment horizontal="right"/>
      <protection locked="0"/>
    </xf>
    <xf numFmtId="0" fontId="11" fillId="14" borderId="24" xfId="21" applyFont="1" applyFill="1" applyBorder="1" applyAlignment="1" applyProtection="1">
      <alignment horizontal="left" indent="1"/>
      <protection locked="0"/>
    </xf>
    <xf numFmtId="1" fontId="16" fillId="0" borderId="24" xfId="0" applyNumberFormat="1" applyFont="1" applyFill="1" applyBorder="1" applyAlignment="1" applyProtection="1">
      <alignment horizontal="left"/>
      <protection locked="0"/>
    </xf>
    <xf numFmtId="0" fontId="11" fillId="0" borderId="24" xfId="0" applyFont="1" applyFill="1" applyBorder="1" applyAlignment="1" applyProtection="1">
      <alignment horizontal="center"/>
      <protection locked="0"/>
    </xf>
    <xf numFmtId="0" fontId="10" fillId="7" borderId="24" xfId="0" applyFont="1" applyFill="1" applyBorder="1" applyAlignment="1" applyProtection="1">
      <alignment/>
      <protection locked="0"/>
    </xf>
    <xf numFmtId="0" fontId="11" fillId="0" borderId="24" xfId="21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/>
      <protection locked="0"/>
    </xf>
    <xf numFmtId="0" fontId="10" fillId="0" borderId="24" xfId="21" applyFont="1" applyFill="1" applyBorder="1" applyAlignment="1" applyProtection="1">
      <alignment horizontal="center"/>
      <protection locked="0"/>
    </xf>
    <xf numFmtId="1" fontId="16" fillId="0" borderId="24" xfId="0" applyNumberFormat="1" applyFont="1" applyFill="1" applyBorder="1" applyAlignment="1" applyProtection="1">
      <alignment horizontal="center"/>
      <protection locked="0"/>
    </xf>
    <xf numFmtId="1" fontId="0" fillId="0" borderId="2" xfId="0" applyNumberFormat="1" applyFont="1" applyFill="1" applyBorder="1" applyAlignment="1" applyProtection="1">
      <alignment horizontal="right"/>
      <protection locked="0"/>
    </xf>
    <xf numFmtId="1" fontId="8" fillId="1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39" fillId="0" borderId="2" xfId="0" applyFont="1" applyFill="1" applyBorder="1" applyAlignment="1" applyProtection="1">
      <alignment horizontal="left" indent="1"/>
      <protection locked="0"/>
    </xf>
    <xf numFmtId="0" fontId="42" fillId="0" borderId="2" xfId="0" applyFont="1" applyFill="1" applyBorder="1" applyAlignment="1" applyProtection="1">
      <alignment horizontal="center"/>
      <protection locked="0"/>
    </xf>
    <xf numFmtId="0" fontId="40" fillId="0" borderId="3" xfId="21" applyFont="1" applyFill="1" applyBorder="1" applyAlignment="1" applyProtection="1">
      <alignment horizontal="left" indent="1"/>
      <protection locked="0"/>
    </xf>
    <xf numFmtId="0" fontId="42" fillId="0" borderId="3" xfId="0" applyFont="1" applyFill="1" applyBorder="1" applyAlignment="1" applyProtection="1">
      <alignment horizontal="center"/>
      <protection locked="0"/>
    </xf>
    <xf numFmtId="0" fontId="40" fillId="0" borderId="2" xfId="0" applyFont="1" applyFill="1" applyBorder="1" applyAlignment="1" applyProtection="1">
      <alignment horizontal="left" indent="1"/>
      <protection locked="0"/>
    </xf>
    <xf numFmtId="0" fontId="40" fillId="0" borderId="2" xfId="21" applyFont="1" applyFill="1" applyBorder="1" applyAlignment="1" applyProtection="1">
      <alignment horizontal="left" indent="1"/>
      <protection locked="0"/>
    </xf>
    <xf numFmtId="0" fontId="40" fillId="0" borderId="4" xfId="0" applyFont="1" applyFill="1" applyBorder="1" applyAlignment="1" applyProtection="1">
      <alignment horizontal="left" indent="1"/>
      <protection locked="0"/>
    </xf>
    <xf numFmtId="0" fontId="20" fillId="0" borderId="4" xfId="0" applyFont="1" applyFill="1" applyBorder="1" applyAlignment="1" applyProtection="1">
      <alignment horizontal="center"/>
      <protection locked="0"/>
    </xf>
    <xf numFmtId="0" fontId="40" fillId="0" borderId="3" xfId="0" applyFont="1" applyFill="1" applyBorder="1" applyAlignment="1" applyProtection="1">
      <alignment horizontal="left" indent="1"/>
      <protection locked="0"/>
    </xf>
    <xf numFmtId="0" fontId="12" fillId="0" borderId="0" xfId="0" applyFont="1" applyAlignment="1">
      <alignment horizontal="center"/>
    </xf>
    <xf numFmtId="0" fontId="40" fillId="13" borderId="2" xfId="0" applyFont="1" applyFill="1" applyBorder="1" applyAlignment="1" applyProtection="1">
      <alignment horizontal="left" indent="1"/>
      <protection locked="0"/>
    </xf>
    <xf numFmtId="1" fontId="0" fillId="0" borderId="2" xfId="0" applyNumberFormat="1" applyFill="1" applyBorder="1" applyAlignment="1">
      <alignment horizontal="right"/>
    </xf>
    <xf numFmtId="0" fontId="40" fillId="13" borderId="3" xfId="21" applyFont="1" applyFill="1" applyBorder="1" applyAlignment="1" applyProtection="1">
      <alignment horizontal="left" indent="1"/>
      <protection locked="0"/>
    </xf>
    <xf numFmtId="0" fontId="40" fillId="13" borderId="3" xfId="0" applyFont="1" applyFill="1" applyBorder="1" applyAlignment="1" applyProtection="1">
      <alignment horizontal="left" indent="1"/>
      <protection locked="0"/>
    </xf>
    <xf numFmtId="0" fontId="43" fillId="0" borderId="0" xfId="0" applyFont="1" applyBorder="1" applyAlignment="1" applyProtection="1">
      <alignment horizontal="center" wrapText="1"/>
      <protection locked="0"/>
    </xf>
    <xf numFmtId="0" fontId="10" fillId="7" borderId="1" xfId="0" applyFont="1" applyFill="1" applyBorder="1" applyAlignment="1" applyProtection="1">
      <alignment horizontal="center" vertical="center" textRotation="180" wrapText="1"/>
      <protection locked="0"/>
    </xf>
    <xf numFmtId="0" fontId="10" fillId="8" borderId="1" xfId="0" applyFont="1" applyFill="1" applyBorder="1" applyAlignment="1" applyProtection="1">
      <alignment horizontal="center" vertical="center" textRotation="180" wrapText="1"/>
      <protection locked="0"/>
    </xf>
    <xf numFmtId="1" fontId="18" fillId="3" borderId="1" xfId="0" applyNumberFormat="1" applyFont="1" applyFill="1" applyBorder="1" applyAlignment="1" applyProtection="1">
      <alignment horizontal="center" vertical="center" textRotation="180" wrapText="1"/>
      <protection locked="0"/>
    </xf>
    <xf numFmtId="1" fontId="44" fillId="3" borderId="1" xfId="0" applyNumberFormat="1" applyFont="1" applyFill="1" applyBorder="1" applyAlignment="1" applyProtection="1">
      <alignment horizontal="center" vertical="center" textRotation="180" wrapText="1"/>
      <protection locked="0"/>
    </xf>
    <xf numFmtId="172" fontId="6" fillId="0" borderId="1" xfId="0" applyNumberFormat="1" applyFont="1" applyBorder="1" applyAlignment="1" applyProtection="1">
      <alignment horizontal="center" vertical="center" wrapText="1"/>
      <protection locked="0"/>
    </xf>
    <xf numFmtId="1" fontId="31" fillId="13" borderId="8" xfId="0" applyNumberFormat="1" applyFont="1" applyFill="1" applyBorder="1" applyAlignment="1" applyProtection="1">
      <alignment horizontal="center"/>
      <protection locked="0"/>
    </xf>
    <xf numFmtId="0" fontId="27" fillId="13" borderId="2" xfId="0" applyFont="1" applyFill="1" applyBorder="1" applyAlignment="1" applyProtection="1">
      <alignment horizontal="left" indent="1"/>
      <protection locked="0"/>
    </xf>
    <xf numFmtId="1" fontId="8" fillId="13" borderId="2" xfId="0" applyNumberFormat="1" applyFont="1" applyFill="1" applyBorder="1" applyAlignment="1" applyProtection="1">
      <alignment horizontal="center"/>
      <protection locked="0"/>
    </xf>
    <xf numFmtId="1" fontId="31" fillId="13" borderId="10" xfId="0" applyNumberFormat="1" applyFont="1" applyFill="1" applyBorder="1" applyAlignment="1" applyProtection="1">
      <alignment horizontal="center"/>
      <protection locked="0"/>
    </xf>
    <xf numFmtId="0" fontId="27" fillId="13" borderId="10" xfId="0" applyFont="1" applyFill="1" applyBorder="1" applyAlignment="1" applyProtection="1">
      <alignment horizontal="left" indent="1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1" fontId="10" fillId="0" borderId="27" xfId="0" applyNumberFormat="1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27" fillId="13" borderId="11" xfId="21" applyFont="1" applyFill="1" applyBorder="1" applyAlignment="1" applyProtection="1">
      <alignment horizontal="left" indent="1"/>
      <protection locked="0"/>
    </xf>
    <xf numFmtId="1" fontId="10" fillId="0" borderId="11" xfId="0" applyNumberFormat="1" applyFont="1" applyFill="1" applyBorder="1" applyAlignment="1" applyProtection="1">
      <alignment horizontal="center"/>
      <protection locked="0"/>
    </xf>
    <xf numFmtId="1" fontId="8" fillId="12" borderId="12" xfId="0" applyNumberFormat="1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/>
      <protection locked="0"/>
    </xf>
    <xf numFmtId="1" fontId="5" fillId="12" borderId="2" xfId="0" applyNumberFormat="1" applyFont="1" applyFill="1" applyBorder="1" applyAlignment="1" applyProtection="1">
      <alignment horizontal="center"/>
      <protection locked="0"/>
    </xf>
    <xf numFmtId="1" fontId="31" fillId="12" borderId="3" xfId="0" applyNumberFormat="1" applyFont="1" applyFill="1" applyBorder="1" applyAlignment="1" applyProtection="1">
      <alignment horizontal="center"/>
      <protection locked="0"/>
    </xf>
    <xf numFmtId="0" fontId="40" fillId="0" borderId="14" xfId="21" applyFont="1" applyFill="1" applyBorder="1" applyAlignment="1" applyProtection="1">
      <alignment horizontal="left" indent="1"/>
      <protection locked="0"/>
    </xf>
    <xf numFmtId="0" fontId="10" fillId="0" borderId="14" xfId="21" applyFont="1" applyFill="1" applyBorder="1" applyAlignment="1" applyProtection="1">
      <alignment horizontal="center"/>
      <protection locked="0"/>
    </xf>
    <xf numFmtId="1" fontId="31" fillId="12" borderId="16" xfId="0" applyNumberFormat="1" applyFont="1" applyFill="1" applyBorder="1" applyAlignment="1" applyProtection="1">
      <alignment horizontal="center"/>
      <protection locked="0"/>
    </xf>
    <xf numFmtId="0" fontId="40" fillId="0" borderId="16" xfId="21" applyFont="1" applyFill="1" applyBorder="1" applyAlignment="1" applyProtection="1">
      <alignment horizontal="left" indent="1"/>
      <protection locked="0"/>
    </xf>
    <xf numFmtId="0" fontId="10" fillId="7" borderId="16" xfId="21" applyFont="1" applyFill="1" applyBorder="1" applyAlignment="1" applyProtection="1">
      <alignment horizontal="center"/>
      <protection locked="0"/>
    </xf>
    <xf numFmtId="1" fontId="8" fillId="12" borderId="17" xfId="0" applyNumberFormat="1" applyFont="1" applyFill="1" applyBorder="1" applyAlignment="1" applyProtection="1">
      <alignment horizontal="center"/>
      <protection locked="0"/>
    </xf>
    <xf numFmtId="0" fontId="45" fillId="3" borderId="3" xfId="0" applyFont="1" applyFill="1" applyBorder="1" applyAlignment="1" applyProtection="1">
      <alignment horizontal="left" indent="1"/>
      <protection locked="0"/>
    </xf>
    <xf numFmtId="0" fontId="45" fillId="3" borderId="3" xfId="21" applyFont="1" applyFill="1" applyBorder="1" applyAlignment="1" applyProtection="1">
      <alignment horizontal="left" indent="1"/>
      <protection locked="0"/>
    </xf>
    <xf numFmtId="1" fontId="24" fillId="0" borderId="24" xfId="0" applyNumberFormat="1" applyFont="1" applyFill="1" applyBorder="1" applyAlignment="1" applyProtection="1">
      <alignment horizontal="center"/>
      <protection locked="0"/>
    </xf>
    <xf numFmtId="0" fontId="40" fillId="15" borderId="24" xfId="21" applyFont="1" applyFill="1" applyBorder="1" applyAlignment="1" applyProtection="1">
      <alignment horizontal="left" indent="1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1" fontId="8" fillId="12" borderId="28" xfId="0" applyNumberFormat="1" applyFont="1" applyFill="1" applyBorder="1" applyAlignment="1" applyProtection="1">
      <alignment horizontal="center"/>
      <protection locked="0"/>
    </xf>
    <xf numFmtId="1" fontId="11" fillId="4" borderId="29" xfId="0" applyNumberFormat="1" applyFont="1" applyFill="1" applyBorder="1" applyAlignment="1" applyProtection="1">
      <alignment/>
      <protection locked="0"/>
    </xf>
    <xf numFmtId="0" fontId="5" fillId="9" borderId="28" xfId="0" applyFont="1" applyFill="1" applyBorder="1" applyAlignment="1" applyProtection="1">
      <alignment/>
      <protection locked="0"/>
    </xf>
    <xf numFmtId="0" fontId="7" fillId="0" borderId="28" xfId="0" applyFont="1" applyBorder="1" applyAlignment="1" applyProtection="1">
      <alignment/>
      <protection locked="0"/>
    </xf>
    <xf numFmtId="0" fontId="16" fillId="6" borderId="30" xfId="0" applyFont="1" applyFill="1" applyBorder="1" applyAlignment="1" applyProtection="1">
      <alignment/>
      <protection locked="0"/>
    </xf>
    <xf numFmtId="1" fontId="16" fillId="0" borderId="28" xfId="0" applyNumberFormat="1" applyFont="1" applyFill="1" applyBorder="1" applyAlignment="1" applyProtection="1">
      <alignment horizontal="center"/>
      <protection locked="0"/>
    </xf>
    <xf numFmtId="1" fontId="31" fillId="0" borderId="2" xfId="21" applyNumberFormat="1" applyFont="1" applyFill="1" applyBorder="1" applyAlignment="1" applyProtection="1">
      <alignment horizontal="center"/>
      <protection locked="0"/>
    </xf>
    <xf numFmtId="0" fontId="40" fillId="0" borderId="3" xfId="0" applyFont="1" applyFill="1" applyBorder="1" applyAlignment="1">
      <alignment horizontal="left" indent="1"/>
    </xf>
    <xf numFmtId="0" fontId="46" fillId="12" borderId="3" xfId="21" applyFont="1" applyFill="1" applyBorder="1" applyAlignment="1" applyProtection="1">
      <alignment horizontal="left" indent="1"/>
      <protection locked="0"/>
    </xf>
    <xf numFmtId="0" fontId="10" fillId="12" borderId="3" xfId="21" applyFont="1" applyFill="1" applyBorder="1" applyAlignment="1" applyProtection="1">
      <alignment horizontal="center"/>
      <protection locked="0"/>
    </xf>
    <xf numFmtId="1" fontId="10" fillId="12" borderId="3" xfId="0" applyNumberFormat="1" applyFont="1" applyFill="1" applyBorder="1" applyAlignment="1" applyProtection="1">
      <alignment horizontal="center"/>
      <protection locked="0"/>
    </xf>
    <xf numFmtId="0" fontId="10" fillId="3" borderId="3" xfId="21" applyFont="1" applyFill="1" applyBorder="1" applyAlignment="1" applyProtection="1">
      <alignment horizontal="center"/>
      <protection locked="0"/>
    </xf>
    <xf numFmtId="0" fontId="16" fillId="12" borderId="0" xfId="0" applyFont="1" applyFill="1" applyAlignment="1">
      <alignment horizontal="center"/>
    </xf>
    <xf numFmtId="0" fontId="0" fillId="12" borderId="0" xfId="0" applyFont="1" applyFill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39" fillId="0" borderId="3" xfId="21" applyFont="1" applyFill="1" applyBorder="1" applyAlignment="1" applyProtection="1">
      <alignment horizontal="left" indent="1"/>
      <protection locked="0"/>
    </xf>
    <xf numFmtId="1" fontId="4" fillId="0" borderId="2" xfId="0" applyNumberFormat="1" applyFont="1" applyBorder="1" applyAlignment="1" applyProtection="1">
      <alignment/>
      <protection locked="0"/>
    </xf>
    <xf numFmtId="0" fontId="27" fillId="0" borderId="3" xfId="21" applyFont="1" applyFill="1" applyBorder="1" applyAlignment="1" applyProtection="1">
      <alignment horizontal="left" indent="1"/>
      <protection locked="0"/>
    </xf>
    <xf numFmtId="0" fontId="27" fillId="0" borderId="14" xfId="21" applyFont="1" applyFill="1" applyBorder="1" applyAlignment="1" applyProtection="1">
      <alignment horizontal="left" indent="1"/>
      <protection locked="0"/>
    </xf>
    <xf numFmtId="0" fontId="26" fillId="0" borderId="3" xfId="0" applyFont="1" applyFill="1" applyBorder="1" applyAlignment="1" applyProtection="1">
      <alignment horizontal="left" indent="1"/>
      <protection locked="0"/>
    </xf>
    <xf numFmtId="0" fontId="27" fillId="0" borderId="4" xfId="21" applyFont="1" applyFill="1" applyBorder="1" applyAlignment="1" applyProtection="1">
      <alignment horizontal="left" indent="1"/>
      <protection locked="0"/>
    </xf>
    <xf numFmtId="0" fontId="35" fillId="0" borderId="4" xfId="0" applyFont="1" applyFill="1" applyBorder="1" applyAlignment="1" applyProtection="1">
      <alignment horizontal="center"/>
      <protection locked="0"/>
    </xf>
    <xf numFmtId="9" fontId="17" fillId="0" borderId="6" xfId="0" applyNumberFormat="1" applyFont="1" applyBorder="1" applyAlignment="1">
      <alignment horizontal="center" shrinkToFit="1"/>
    </xf>
    <xf numFmtId="0" fontId="48" fillId="0" borderId="3" xfId="0" applyFont="1" applyFill="1" applyBorder="1" applyAlignment="1" applyProtection="1">
      <alignment horizontal="left" indent="1"/>
      <protection locked="0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3" xfId="21" applyFont="1" applyFill="1" applyBorder="1" applyAlignment="1" applyProtection="1">
      <alignment horizontal="left" indent="1"/>
      <protection locked="0"/>
    </xf>
    <xf numFmtId="1" fontId="4" fillId="0" borderId="31" xfId="0" applyNumberFormat="1" applyFont="1" applyBorder="1" applyAlignment="1" applyProtection="1">
      <alignment horizontal="center"/>
      <protection locked="0"/>
    </xf>
    <xf numFmtId="0" fontId="8" fillId="3" borderId="0" xfId="0" applyFont="1" applyFill="1" applyAlignment="1">
      <alignment horizontal="center"/>
    </xf>
    <xf numFmtId="0" fontId="27" fillId="3" borderId="3" xfId="21" applyFont="1" applyFill="1" applyBorder="1" applyAlignment="1" applyProtection="1">
      <alignment horizontal="left" indent="1"/>
      <protection locked="0"/>
    </xf>
    <xf numFmtId="0" fontId="27" fillId="3" borderId="14" xfId="21" applyFont="1" applyFill="1" applyBorder="1" applyAlignment="1" applyProtection="1">
      <alignment horizontal="left" indent="1"/>
      <protection locked="0"/>
    </xf>
    <xf numFmtId="0" fontId="26" fillId="0" borderId="4" xfId="0" applyFont="1" applyFill="1" applyBorder="1" applyAlignment="1" applyProtection="1">
      <alignment horizontal="left" indent="1"/>
      <protection locked="0"/>
    </xf>
    <xf numFmtId="0" fontId="27" fillId="5" borderId="2" xfId="21" applyFont="1" applyFill="1" applyBorder="1" applyAlignment="1" applyProtection="1">
      <alignment horizontal="left" indent="1"/>
      <protection locked="0"/>
    </xf>
    <xf numFmtId="0" fontId="27" fillId="14" borderId="3" xfId="21" applyFont="1" applyFill="1" applyBorder="1" applyAlignment="1" applyProtection="1">
      <alignment horizontal="left" indent="1"/>
      <protection locked="0"/>
    </xf>
    <xf numFmtId="1" fontId="0" fillId="0" borderId="3" xfId="0" applyNumberFormat="1" applyBorder="1" applyAlignment="1">
      <alignment horizontal="right"/>
    </xf>
    <xf numFmtId="1" fontId="16" fillId="0" borderId="1" xfId="0" applyNumberFormat="1" applyFont="1" applyFill="1" applyBorder="1" applyAlignment="1" applyProtection="1">
      <alignment horizontal="right"/>
      <protection locked="0"/>
    </xf>
    <xf numFmtId="0" fontId="27" fillId="3" borderId="1" xfId="21" applyFont="1" applyFill="1" applyBorder="1" applyAlignment="1" applyProtection="1">
      <alignment horizontal="left" indent="1"/>
      <protection locked="0"/>
    </xf>
    <xf numFmtId="0" fontId="27" fillId="5" borderId="3" xfId="0" applyFont="1" applyFill="1" applyBorder="1" applyAlignment="1" applyProtection="1">
      <alignment horizontal="left" indent="1"/>
      <protection locked="0"/>
    </xf>
    <xf numFmtId="0" fontId="27" fillId="0" borderId="3" xfId="0" applyFont="1" applyFill="1" applyBorder="1" applyAlignment="1" applyProtection="1">
      <alignment horizontal="left" indent="1"/>
      <protection locked="0"/>
    </xf>
    <xf numFmtId="0" fontId="13" fillId="0" borderId="0" xfId="0" applyFont="1" applyAlignment="1" applyProtection="1">
      <alignment/>
      <protection locked="0"/>
    </xf>
    <xf numFmtId="0" fontId="6" fillId="6" borderId="32" xfId="0" applyFont="1" applyFill="1" applyBorder="1" applyAlignment="1" applyProtection="1">
      <alignment horizontal="center" vertical="center" wrapText="1"/>
      <protection locked="0"/>
    </xf>
    <xf numFmtId="1" fontId="22" fillId="3" borderId="1" xfId="0" applyNumberFormat="1" applyFont="1" applyFill="1" applyBorder="1" applyAlignment="1" applyProtection="1">
      <alignment horizontal="center" vertical="center" textRotation="180" wrapText="1"/>
      <protection locked="0"/>
    </xf>
    <xf numFmtId="1" fontId="10" fillId="3" borderId="1" xfId="0" applyNumberFormat="1" applyFont="1" applyFill="1" applyBorder="1" applyAlignment="1" applyProtection="1">
      <alignment horizontal="center" vertical="center" textRotation="180" wrapText="1"/>
      <protection locked="0"/>
    </xf>
    <xf numFmtId="1" fontId="0" fillId="0" borderId="2" xfId="0" applyNumberFormat="1" applyFont="1" applyFill="1" applyBorder="1" applyAlignment="1" applyProtection="1">
      <alignment horizontal="right"/>
      <protection locked="0"/>
    </xf>
    <xf numFmtId="0" fontId="33" fillId="0" borderId="2" xfId="0" applyFont="1" applyFill="1" applyBorder="1" applyAlignment="1" applyProtection="1">
      <alignment horizontal="center"/>
      <protection locked="0"/>
    </xf>
    <xf numFmtId="1" fontId="5" fillId="13" borderId="2" xfId="0" applyNumberFormat="1" applyFont="1" applyFill="1" applyBorder="1" applyAlignment="1" applyProtection="1">
      <alignment horizontal="center"/>
      <protection locked="0"/>
    </xf>
    <xf numFmtId="1" fontId="5" fillId="0" borderId="20" xfId="0" applyNumberFormat="1" applyFont="1" applyFill="1" applyBorder="1" applyAlignment="1" applyProtection="1">
      <alignment/>
      <protection locked="0"/>
    </xf>
    <xf numFmtId="0" fontId="5" fillId="10" borderId="2" xfId="0" applyFont="1" applyFill="1" applyBorder="1" applyAlignment="1" applyProtection="1">
      <alignment/>
      <protection locked="0"/>
    </xf>
    <xf numFmtId="1" fontId="31" fillId="13" borderId="3" xfId="0" applyNumberFormat="1" applyFont="1" applyFill="1" applyBorder="1" applyAlignment="1" applyProtection="1">
      <alignment horizontal="center"/>
      <protection locked="0"/>
    </xf>
    <xf numFmtId="0" fontId="27" fillId="13" borderId="3" xfId="0" applyFont="1" applyFill="1" applyBorder="1" applyAlignment="1" applyProtection="1">
      <alignment horizontal="left" indent="1"/>
      <protection locked="0"/>
    </xf>
    <xf numFmtId="1" fontId="0" fillId="0" borderId="3" xfId="0" applyNumberFormat="1" applyFont="1" applyFill="1" applyBorder="1" applyAlignment="1" applyProtection="1">
      <alignment horizontal="right"/>
      <protection locked="0"/>
    </xf>
    <xf numFmtId="0" fontId="33" fillId="0" borderId="3" xfId="0" applyFont="1" applyFill="1" applyBorder="1" applyAlignment="1" applyProtection="1">
      <alignment horizontal="center"/>
      <protection locked="0"/>
    </xf>
    <xf numFmtId="1" fontId="5" fillId="5" borderId="3" xfId="0" applyNumberFormat="1" applyFont="1" applyFill="1" applyBorder="1" applyAlignment="1" applyProtection="1">
      <alignment horizontal="center"/>
      <protection locked="0"/>
    </xf>
    <xf numFmtId="0" fontId="33" fillId="0" borderId="2" xfId="21" applyFont="1" applyFill="1" applyBorder="1" applyAlignment="1" applyProtection="1">
      <alignment horizontal="center"/>
      <protection locked="0"/>
    </xf>
    <xf numFmtId="0" fontId="16" fillId="7" borderId="2" xfId="21" applyFont="1" applyFill="1" applyBorder="1" applyAlignment="1" applyProtection="1">
      <alignment horizontal="center"/>
      <protection locked="0"/>
    </xf>
    <xf numFmtId="0" fontId="16" fillId="7" borderId="3" xfId="0" applyFont="1" applyFill="1" applyBorder="1" applyAlignment="1" applyProtection="1">
      <alignment/>
      <protection locked="0"/>
    </xf>
    <xf numFmtId="1" fontId="5" fillId="12" borderId="3" xfId="0" applyNumberFormat="1" applyFont="1" applyFill="1" applyBorder="1" applyAlignment="1" applyProtection="1">
      <alignment horizontal="center"/>
      <protection locked="0"/>
    </xf>
    <xf numFmtId="0" fontId="16" fillId="8" borderId="3" xfId="0" applyFont="1" applyFill="1" applyBorder="1" applyAlignment="1" applyProtection="1">
      <alignment/>
      <protection locked="0"/>
    </xf>
    <xf numFmtId="0" fontId="26" fillId="0" borderId="14" xfId="0" applyFont="1" applyFill="1" applyBorder="1" applyAlignment="1" applyProtection="1">
      <alignment horizontal="left" indent="1"/>
      <protection locked="0"/>
    </xf>
    <xf numFmtId="1" fontId="0" fillId="0" borderId="14" xfId="0" applyNumberFormat="1" applyFont="1" applyFill="1" applyBorder="1" applyAlignment="1" applyProtection="1">
      <alignment horizontal="right"/>
      <protection locked="0"/>
    </xf>
    <xf numFmtId="0" fontId="16" fillId="7" borderId="14" xfId="0" applyFont="1" applyFill="1" applyBorder="1" applyAlignment="1" applyProtection="1">
      <alignment/>
      <protection locked="0"/>
    </xf>
    <xf numFmtId="0" fontId="10" fillId="0" borderId="14" xfId="0" applyFont="1" applyFill="1" applyBorder="1" applyAlignment="1">
      <alignment horizontal="center"/>
    </xf>
    <xf numFmtId="0" fontId="33" fillId="0" borderId="3" xfId="21" applyFont="1" applyFill="1" applyBorder="1" applyAlignment="1" applyProtection="1">
      <alignment horizontal="center"/>
      <protection locked="0"/>
    </xf>
    <xf numFmtId="1" fontId="16" fillId="8" borderId="3" xfId="0" applyNumberFormat="1" applyFont="1" applyFill="1" applyBorder="1" applyAlignment="1" applyProtection="1">
      <alignment horizontal="center"/>
      <protection locked="0"/>
    </xf>
    <xf numFmtId="0" fontId="27" fillId="0" borderId="16" xfId="0" applyFont="1" applyFill="1" applyBorder="1" applyAlignment="1" applyProtection="1">
      <alignment horizontal="left" indent="1"/>
      <protection locked="0"/>
    </xf>
    <xf numFmtId="1" fontId="0" fillId="0" borderId="16" xfId="0" applyNumberFormat="1" applyFont="1" applyFill="1" applyBorder="1" applyAlignment="1" applyProtection="1">
      <alignment horizontal="right"/>
      <protection locked="0"/>
    </xf>
    <xf numFmtId="0" fontId="16" fillId="7" borderId="16" xfId="0" applyFont="1" applyFill="1" applyBorder="1" applyAlignment="1" applyProtection="1">
      <alignment/>
      <protection locked="0"/>
    </xf>
    <xf numFmtId="1" fontId="5" fillId="12" borderId="17" xfId="0" applyNumberFormat="1" applyFont="1" applyFill="1" applyBorder="1" applyAlignment="1" applyProtection="1">
      <alignment horizontal="center"/>
      <protection locked="0"/>
    </xf>
    <xf numFmtId="1" fontId="5" fillId="0" borderId="22" xfId="0" applyNumberFormat="1" applyFont="1" applyFill="1" applyBorder="1" applyAlignment="1" applyProtection="1">
      <alignment/>
      <protection locked="0"/>
    </xf>
    <xf numFmtId="0" fontId="5" fillId="10" borderId="17" xfId="0" applyFont="1" applyFill="1" applyBorder="1" applyAlignment="1" applyProtection="1">
      <alignment/>
      <protection locked="0"/>
    </xf>
    <xf numFmtId="0" fontId="27" fillId="0" borderId="2" xfId="0" applyFont="1" applyFill="1" applyBorder="1" applyAlignment="1">
      <alignment horizontal="left" indent="1"/>
    </xf>
    <xf numFmtId="0" fontId="16" fillId="7" borderId="2" xfId="0" applyFont="1" applyFill="1" applyBorder="1" applyAlignment="1" applyProtection="1">
      <alignment/>
      <protection locked="0"/>
    </xf>
    <xf numFmtId="1" fontId="31" fillId="3" borderId="3" xfId="21" applyNumberFormat="1" applyFont="1" applyFill="1" applyBorder="1" applyAlignment="1" applyProtection="1">
      <alignment horizontal="center"/>
      <protection locked="0"/>
    </xf>
    <xf numFmtId="0" fontId="10" fillId="7" borderId="3" xfId="0" applyFont="1" applyFill="1" applyBorder="1" applyAlignment="1" applyProtection="1">
      <alignment horizontal="center"/>
      <protection locked="0"/>
    </xf>
    <xf numFmtId="1" fontId="31" fillId="3" borderId="3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>
      <alignment horizontal="right"/>
    </xf>
    <xf numFmtId="0" fontId="17" fillId="0" borderId="2" xfId="0" applyFont="1" applyBorder="1" applyAlignment="1">
      <alignment/>
    </xf>
    <xf numFmtId="0" fontId="49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1" fontId="16" fillId="0" borderId="3" xfId="0" applyNumberFormat="1" applyFont="1" applyFill="1" applyBorder="1" applyAlignment="1">
      <alignment horizontal="right"/>
    </xf>
    <xf numFmtId="0" fontId="5" fillId="0" borderId="3" xfId="0" applyFont="1" applyBorder="1" applyAlignment="1">
      <alignment/>
    </xf>
    <xf numFmtId="1" fontId="4" fillId="0" borderId="3" xfId="0" applyNumberFormat="1" applyFont="1" applyBorder="1" applyAlignment="1" applyProtection="1">
      <alignment/>
      <protection locked="0"/>
    </xf>
    <xf numFmtId="1" fontId="21" fillId="0" borderId="2" xfId="0" applyNumberFormat="1" applyFont="1" applyFill="1" applyBorder="1" applyAlignment="1" applyProtection="1">
      <alignment horizontal="center"/>
      <protection locked="0"/>
    </xf>
    <xf numFmtId="9" fontId="49" fillId="0" borderId="0" xfId="0" applyNumberFormat="1" applyFont="1" applyFill="1" applyAlignment="1">
      <alignment horizontal="center"/>
    </xf>
    <xf numFmtId="0" fontId="5" fillId="0" borderId="2" xfId="0" applyFont="1" applyBorder="1" applyAlignment="1">
      <alignment/>
    </xf>
    <xf numFmtId="0" fontId="24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1" fontId="24" fillId="2" borderId="2" xfId="0" applyNumberFormat="1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>
      <alignment/>
    </xf>
    <xf numFmtId="0" fontId="8" fillId="5" borderId="0" xfId="0" applyFont="1" applyFill="1" applyAlignment="1">
      <alignment horizontal="center"/>
    </xf>
    <xf numFmtId="1" fontId="5" fillId="5" borderId="0" xfId="0" applyNumberFormat="1" applyFont="1" applyFill="1" applyBorder="1" applyAlignment="1" applyProtection="1">
      <alignment horizontal="left"/>
      <protection locked="0"/>
    </xf>
    <xf numFmtId="0" fontId="51" fillId="0" borderId="0" xfId="21" applyFont="1" applyFill="1" applyBorder="1" applyAlignment="1" applyProtection="1">
      <alignment horizontal="left" indent="1"/>
      <protection locked="0"/>
    </xf>
    <xf numFmtId="0" fontId="6" fillId="6" borderId="0" xfId="0" applyFont="1" applyFill="1" applyAlignment="1" applyProtection="1">
      <alignment horizontal="center" vertical="center" wrapText="1"/>
      <protection locked="0"/>
    </xf>
    <xf numFmtId="1" fontId="22" fillId="13" borderId="1" xfId="0" applyNumberFormat="1" applyFont="1" applyFill="1" applyBorder="1" applyAlignment="1" applyProtection="1">
      <alignment horizontal="center" vertical="center" textRotation="180" wrapText="1"/>
      <protection locked="0"/>
    </xf>
    <xf numFmtId="1" fontId="10" fillId="0" borderId="7" xfId="0" applyNumberFormat="1" applyFont="1" applyBorder="1" applyAlignment="1" applyProtection="1">
      <alignment horizontal="center" vertical="center" textRotation="180" wrapText="1"/>
      <protection locked="0"/>
    </xf>
    <xf numFmtId="172" fontId="6" fillId="0" borderId="3" xfId="0" applyNumberFormat="1" applyFont="1" applyBorder="1" applyAlignment="1" applyProtection="1">
      <alignment horizontal="center" vertical="center" wrapText="1"/>
      <protection locked="0"/>
    </xf>
    <xf numFmtId="1" fontId="31" fillId="5" borderId="3" xfId="0" applyNumberFormat="1" applyFont="1" applyFill="1" applyBorder="1" applyAlignment="1" applyProtection="1">
      <alignment horizontal="center"/>
      <protection locked="0"/>
    </xf>
    <xf numFmtId="1" fontId="5" fillId="12" borderId="33" xfId="0" applyNumberFormat="1" applyFont="1" applyFill="1" applyBorder="1" applyAlignment="1" applyProtection="1">
      <alignment horizontal="center"/>
      <protection locked="0"/>
    </xf>
    <xf numFmtId="1" fontId="7" fillId="0" borderId="20" xfId="0" applyNumberFormat="1" applyFont="1" applyFill="1" applyBorder="1" applyAlignment="1" applyProtection="1">
      <alignment/>
      <protection locked="0"/>
    </xf>
    <xf numFmtId="0" fontId="16" fillId="0" borderId="2" xfId="2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/>
      <protection locked="0"/>
    </xf>
    <xf numFmtId="1" fontId="31" fillId="5" borderId="34" xfId="0" applyNumberFormat="1" applyFont="1" applyFill="1" applyBorder="1" applyAlignment="1" applyProtection="1">
      <alignment horizontal="center"/>
      <protection locked="0"/>
    </xf>
    <xf numFmtId="1" fontId="16" fillId="0" borderId="35" xfId="0" applyNumberFormat="1" applyFont="1" applyFill="1" applyBorder="1" applyAlignment="1" applyProtection="1">
      <alignment horizontal="right"/>
      <protection locked="0"/>
    </xf>
    <xf numFmtId="0" fontId="51" fillId="5" borderId="35" xfId="21" applyFont="1" applyFill="1" applyBorder="1" applyAlignment="1" applyProtection="1">
      <alignment horizontal="left" indent="1"/>
      <protection locked="0"/>
    </xf>
    <xf numFmtId="1" fontId="0" fillId="0" borderId="35" xfId="0" applyNumberFormat="1" applyFill="1" applyBorder="1" applyAlignment="1" applyProtection="1">
      <alignment horizontal="right"/>
      <protection locked="0"/>
    </xf>
    <xf numFmtId="0" fontId="10" fillId="0" borderId="35" xfId="0" applyFont="1" applyFill="1" applyBorder="1" applyAlignment="1" applyProtection="1">
      <alignment horizontal="center"/>
      <protection locked="0"/>
    </xf>
    <xf numFmtId="0" fontId="10" fillId="0" borderId="35" xfId="21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1" fontId="5" fillId="12" borderId="36" xfId="0" applyNumberFormat="1" applyFont="1" applyFill="1" applyBorder="1" applyAlignment="1" applyProtection="1">
      <alignment horizontal="center"/>
      <protection locked="0"/>
    </xf>
    <xf numFmtId="0" fontId="16" fillId="6" borderId="37" xfId="0" applyFont="1" applyFill="1" applyBorder="1" applyAlignment="1" applyProtection="1">
      <alignment/>
      <protection locked="0"/>
    </xf>
    <xf numFmtId="0" fontId="16" fillId="0" borderId="38" xfId="0" applyFont="1" applyFill="1" applyBorder="1" applyAlignment="1" applyProtection="1">
      <alignment/>
      <protection locked="0"/>
    </xf>
    <xf numFmtId="0" fontId="16" fillId="0" borderId="38" xfId="21" applyFont="1" applyFill="1" applyBorder="1" applyAlignment="1" applyProtection="1">
      <alignment horizontal="center"/>
      <protection locked="0"/>
    </xf>
    <xf numFmtId="1" fontId="16" fillId="0" borderId="39" xfId="0" applyNumberFormat="1" applyFont="1" applyFill="1" applyBorder="1" applyAlignment="1" applyProtection="1">
      <alignment horizontal="center"/>
      <protection locked="0"/>
    </xf>
    <xf numFmtId="0" fontId="16" fillId="0" borderId="38" xfId="0" applyFont="1" applyBorder="1" applyAlignment="1" applyProtection="1">
      <alignment/>
      <protection locked="0"/>
    </xf>
    <xf numFmtId="1" fontId="31" fillId="5" borderId="2" xfId="0" applyNumberFormat="1" applyFont="1" applyFill="1" applyBorder="1" applyAlignment="1" applyProtection="1">
      <alignment horizontal="center"/>
      <protection locked="0"/>
    </xf>
    <xf numFmtId="0" fontId="26" fillId="5" borderId="2" xfId="0" applyFont="1" applyFill="1" applyBorder="1" applyAlignment="1" applyProtection="1">
      <alignment horizontal="left" indent="1"/>
      <protection locked="0"/>
    </xf>
    <xf numFmtId="1" fontId="5" fillId="12" borderId="40" xfId="0" applyNumberFormat="1" applyFont="1" applyFill="1" applyBorder="1" applyAlignment="1" applyProtection="1">
      <alignment horizontal="center"/>
      <protection locked="0"/>
    </xf>
    <xf numFmtId="0" fontId="51" fillId="5" borderId="2" xfId="21" applyFont="1" applyFill="1" applyBorder="1" applyAlignment="1" applyProtection="1">
      <alignment horizontal="left" indent="1"/>
      <protection locked="0"/>
    </xf>
    <xf numFmtId="0" fontId="16" fillId="7" borderId="2" xfId="0" applyFont="1" applyFill="1" applyBorder="1" applyAlignment="1" applyProtection="1">
      <alignment horizontal="center"/>
      <protection locked="0"/>
    </xf>
    <xf numFmtId="0" fontId="16" fillId="0" borderId="3" xfId="21" applyFont="1" applyFill="1" applyBorder="1" applyAlignment="1" applyProtection="1">
      <alignment horizontal="center"/>
      <protection locked="0"/>
    </xf>
    <xf numFmtId="0" fontId="27" fillId="12" borderId="3" xfId="21" applyFont="1" applyFill="1" applyBorder="1" applyAlignment="1" applyProtection="1">
      <alignment horizontal="left" indent="1"/>
      <protection locked="0"/>
    </xf>
    <xf numFmtId="0" fontId="52" fillId="0" borderId="3" xfId="2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/>
      <protection locked="0"/>
    </xf>
    <xf numFmtId="0" fontId="51" fillId="12" borderId="3" xfId="21" applyFont="1" applyFill="1" applyBorder="1" applyAlignment="1" applyProtection="1">
      <alignment horizontal="left" indent="1"/>
      <protection locked="0"/>
    </xf>
    <xf numFmtId="0" fontId="16" fillId="7" borderId="3" xfId="0" applyFont="1" applyFill="1" applyBorder="1" applyAlignment="1" applyProtection="1">
      <alignment horizontal="center"/>
      <protection locked="0"/>
    </xf>
    <xf numFmtId="0" fontId="26" fillId="12" borderId="3" xfId="0" applyFont="1" applyFill="1" applyBorder="1" applyAlignment="1" applyProtection="1">
      <alignment horizontal="left" indent="1"/>
      <protection locked="0"/>
    </xf>
    <xf numFmtId="1" fontId="31" fillId="12" borderId="41" xfId="0" applyNumberFormat="1" applyFont="1" applyFill="1" applyBorder="1" applyAlignment="1" applyProtection="1">
      <alignment horizontal="center"/>
      <protection locked="0"/>
    </xf>
    <xf numFmtId="1" fontId="16" fillId="0" borderId="41" xfId="0" applyNumberFormat="1" applyFont="1" applyFill="1" applyBorder="1" applyAlignment="1" applyProtection="1">
      <alignment horizontal="right"/>
      <protection locked="0"/>
    </xf>
    <xf numFmtId="0" fontId="27" fillId="12" borderId="41" xfId="21" applyFont="1" applyFill="1" applyBorder="1" applyAlignment="1" applyProtection="1">
      <alignment horizontal="left" indent="1"/>
      <protection locked="0"/>
    </xf>
    <xf numFmtId="1" fontId="0" fillId="0" borderId="41" xfId="0" applyNumberFormat="1" applyFill="1" applyBorder="1" applyAlignment="1" applyProtection="1">
      <alignment horizontal="right"/>
      <protection locked="0"/>
    </xf>
    <xf numFmtId="0" fontId="10" fillId="0" borderId="41" xfId="21" applyFont="1" applyFill="1" applyBorder="1" applyAlignment="1" applyProtection="1">
      <alignment horizontal="center"/>
      <protection locked="0"/>
    </xf>
    <xf numFmtId="0" fontId="16" fillId="7" borderId="41" xfId="21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/>
      <protection locked="0"/>
    </xf>
    <xf numFmtId="1" fontId="5" fillId="12" borderId="42" xfId="0" applyNumberFormat="1" applyFont="1" applyFill="1" applyBorder="1" applyAlignment="1" applyProtection="1">
      <alignment horizontal="center"/>
      <protection locked="0"/>
    </xf>
    <xf numFmtId="1" fontId="7" fillId="0" borderId="43" xfId="0" applyNumberFormat="1" applyFont="1" applyFill="1" applyBorder="1" applyAlignment="1" applyProtection="1">
      <alignment/>
      <protection locked="0"/>
    </xf>
    <xf numFmtId="0" fontId="7" fillId="0" borderId="41" xfId="0" applyFont="1" applyBorder="1" applyAlignment="1" applyProtection="1">
      <alignment/>
      <protection locked="0"/>
    </xf>
    <xf numFmtId="0" fontId="16" fillId="6" borderId="44" xfId="0" applyFont="1" applyFill="1" applyBorder="1" applyAlignment="1" applyProtection="1">
      <alignment/>
      <protection locked="0"/>
    </xf>
    <xf numFmtId="1" fontId="16" fillId="0" borderId="41" xfId="0" applyNumberFormat="1" applyFont="1" applyFill="1" applyBorder="1" applyAlignment="1" applyProtection="1">
      <alignment horizontal="center"/>
      <protection locked="0"/>
    </xf>
    <xf numFmtId="0" fontId="16" fillId="0" borderId="41" xfId="0" applyFont="1" applyFill="1" applyBorder="1" applyAlignment="1" applyProtection="1">
      <alignment/>
      <protection locked="0"/>
    </xf>
    <xf numFmtId="0" fontId="16" fillId="0" borderId="41" xfId="0" applyFont="1" applyBorder="1" applyAlignment="1" applyProtection="1">
      <alignment/>
      <protection locked="0"/>
    </xf>
    <xf numFmtId="172" fontId="0" fillId="0" borderId="41" xfId="0" applyNumberFormat="1" applyBorder="1" applyAlignment="1" applyProtection="1">
      <alignment/>
      <protection locked="0"/>
    </xf>
    <xf numFmtId="0" fontId="51" fillId="3" borderId="2" xfId="21" applyFont="1" applyFill="1" applyBorder="1" applyAlignment="1" applyProtection="1">
      <alignment horizontal="left" indent="1"/>
      <protection locked="0"/>
    </xf>
    <xf numFmtId="0" fontId="52" fillId="0" borderId="2" xfId="0" applyFont="1" applyFill="1" applyBorder="1" applyAlignment="1" applyProtection="1">
      <alignment horizontal="center"/>
      <protection locked="0"/>
    </xf>
    <xf numFmtId="0" fontId="51" fillId="0" borderId="3" xfId="21" applyFont="1" applyFill="1" applyBorder="1" applyAlignment="1" applyProtection="1">
      <alignment horizontal="left" indent="1"/>
      <protection locked="0"/>
    </xf>
    <xf numFmtId="0" fontId="27" fillId="3" borderId="3" xfId="0" applyFont="1" applyFill="1" applyBorder="1" applyAlignment="1" applyProtection="1">
      <alignment horizontal="left" indent="1"/>
      <protection locked="0"/>
    </xf>
    <xf numFmtId="0" fontId="27" fillId="0" borderId="3" xfId="0" applyFont="1" applyBorder="1" applyAlignment="1" applyProtection="1">
      <alignment horizontal="left" indent="1"/>
      <protection locked="0"/>
    </xf>
    <xf numFmtId="0" fontId="51" fillId="3" borderId="3" xfId="21" applyFont="1" applyFill="1" applyBorder="1" applyAlignment="1" applyProtection="1">
      <alignment horizontal="left" indent="1"/>
      <protection locked="0"/>
    </xf>
    <xf numFmtId="0" fontId="52" fillId="0" borderId="3" xfId="0" applyFont="1" applyFill="1" applyBorder="1" applyAlignment="1" applyProtection="1">
      <alignment horizontal="center"/>
      <protection locked="0"/>
    </xf>
    <xf numFmtId="0" fontId="27" fillId="16" borderId="3" xfId="0" applyFont="1" applyFill="1" applyBorder="1" applyAlignment="1" applyProtection="1">
      <alignment horizontal="left" indent="1"/>
      <protection locked="0"/>
    </xf>
    <xf numFmtId="1" fontId="5" fillId="16" borderId="33" xfId="0" applyNumberFormat="1" applyFont="1" applyFill="1" applyBorder="1" applyAlignment="1" applyProtection="1">
      <alignment horizontal="center"/>
      <protection locked="0"/>
    </xf>
    <xf numFmtId="0" fontId="26" fillId="0" borderId="3" xfId="0" applyFont="1" applyBorder="1" applyAlignment="1" applyProtection="1">
      <alignment horizontal="left" indent="1"/>
      <protection locked="0"/>
    </xf>
    <xf numFmtId="0" fontId="16" fillId="5" borderId="3" xfId="2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left" indent="1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1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24" fillId="0" borderId="31" xfId="0" applyNumberFormat="1" applyFont="1" applyFill="1" applyBorder="1" applyAlignment="1" applyProtection="1">
      <alignment horizontal="center"/>
      <protection locked="0"/>
    </xf>
    <xf numFmtId="0" fontId="39" fillId="0" borderId="19" xfId="21" applyFont="1" applyBorder="1" applyAlignment="1" applyProtection="1">
      <alignment horizontal="left" indent="1"/>
      <protection locked="0"/>
    </xf>
    <xf numFmtId="1" fontId="0" fillId="0" borderId="31" xfId="0" applyNumberFormat="1" applyFill="1" applyBorder="1" applyAlignment="1" applyProtection="1">
      <alignment horizontal="right"/>
      <protection locked="0"/>
    </xf>
    <xf numFmtId="0" fontId="53" fillId="0" borderId="19" xfId="21" applyFont="1" applyFill="1" applyBorder="1" applyAlignment="1" applyProtection="1">
      <alignment horizontal="left" indent="1"/>
      <protection locked="0"/>
    </xf>
    <xf numFmtId="0" fontId="26" fillId="0" borderId="19" xfId="21" applyFont="1" applyFill="1" applyBorder="1" applyAlignment="1" applyProtection="1">
      <alignment horizontal="left" indent="1"/>
      <protection locked="0"/>
    </xf>
    <xf numFmtId="0" fontId="53" fillId="0" borderId="3" xfId="21" applyFont="1" applyFill="1" applyBorder="1" applyAlignment="1" applyProtection="1">
      <alignment horizontal="left" indent="1"/>
      <protection locked="0"/>
    </xf>
    <xf numFmtId="1" fontId="16" fillId="0" borderId="45" xfId="0" applyNumberFormat="1" applyFont="1" applyFill="1" applyBorder="1" applyAlignment="1" applyProtection="1">
      <alignment horizontal="right"/>
      <protection locked="0"/>
    </xf>
    <xf numFmtId="0" fontId="26" fillId="0" borderId="2" xfId="0" applyFont="1" applyBorder="1" applyAlignment="1" applyProtection="1">
      <alignment horizontal="left" indent="1"/>
      <protection locked="0"/>
    </xf>
    <xf numFmtId="0" fontId="26" fillId="0" borderId="3" xfId="0" applyFont="1" applyBorder="1" applyAlignment="1">
      <alignment horizontal="left" indent="1"/>
    </xf>
    <xf numFmtId="1" fontId="24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left" indent="1"/>
    </xf>
    <xf numFmtId="1" fontId="0" fillId="0" borderId="0" xfId="0" applyNumberForma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26" fillId="0" borderId="15" xfId="0" applyFont="1" applyBorder="1" applyAlignment="1">
      <alignment horizontal="left" indent="1"/>
    </xf>
    <xf numFmtId="0" fontId="53" fillId="0" borderId="19" xfId="21" applyFont="1" applyBorder="1" applyAlignment="1" applyProtection="1">
      <alignment horizontal="left" indent="1"/>
      <protection locked="0"/>
    </xf>
    <xf numFmtId="0" fontId="53" fillId="0" borderId="3" xfId="21" applyFont="1" applyBorder="1" applyAlignment="1" applyProtection="1">
      <alignment horizontal="left" indent="1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1" fontId="21" fillId="0" borderId="3" xfId="0" applyNumberFormat="1" applyFont="1" applyFill="1" applyBorder="1" applyAlignment="1" applyProtection="1">
      <alignment horizontal="center"/>
      <protection locked="0"/>
    </xf>
    <xf numFmtId="1" fontId="0" fillId="0" borderId="45" xfId="0" applyNumberFormat="1" applyFont="1" applyFill="1" applyBorder="1" applyAlignment="1" applyProtection="1">
      <alignment horizontal="right"/>
      <protection locked="0"/>
    </xf>
    <xf numFmtId="0" fontId="26" fillId="0" borderId="3" xfId="0" applyFont="1" applyFill="1" applyBorder="1" applyAlignment="1">
      <alignment horizontal="left" indent="1"/>
    </xf>
    <xf numFmtId="0" fontId="53" fillId="0" borderId="15" xfId="21" applyFont="1" applyFill="1" applyBorder="1" applyAlignment="1" applyProtection="1">
      <alignment horizontal="left" indent="1"/>
      <protection locked="0"/>
    </xf>
    <xf numFmtId="1" fontId="16" fillId="0" borderId="7" xfId="0" applyNumberFormat="1" applyFont="1" applyFill="1" applyBorder="1" applyAlignment="1" applyProtection="1">
      <alignment horizontal="right" vertical="center" wrapText="1"/>
      <protection locked="0"/>
    </xf>
    <xf numFmtId="1" fontId="31" fillId="2" borderId="46" xfId="0" applyNumberFormat="1" applyFont="1" applyFill="1" applyBorder="1" applyAlignment="1" applyProtection="1">
      <alignment horizontal="center"/>
      <protection locked="0"/>
    </xf>
    <xf numFmtId="0" fontId="26" fillId="12" borderId="19" xfId="21" applyFont="1" applyFill="1" applyBorder="1" applyAlignment="1" applyProtection="1">
      <alignment horizontal="left" indent="1"/>
      <protection locked="0"/>
    </xf>
    <xf numFmtId="1" fontId="5" fillId="0" borderId="4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1" fontId="31" fillId="2" borderId="45" xfId="0" applyNumberFormat="1" applyFont="1" applyFill="1" applyBorder="1" applyAlignment="1" applyProtection="1">
      <alignment horizontal="center"/>
      <protection locked="0"/>
    </xf>
    <xf numFmtId="1" fontId="11" fillId="0" borderId="3" xfId="0" applyNumberFormat="1" applyFont="1" applyFill="1" applyBorder="1" applyAlignment="1" applyProtection="1">
      <alignment horizontal="right"/>
      <protection locked="0"/>
    </xf>
    <xf numFmtId="0" fontId="53" fillId="12" borderId="19" xfId="21" applyFont="1" applyFill="1" applyBorder="1" applyAlignment="1" applyProtection="1">
      <alignment horizontal="left" indent="1"/>
      <protection locked="0"/>
    </xf>
    <xf numFmtId="1" fontId="7" fillId="0" borderId="9" xfId="0" applyNumberFormat="1" applyFont="1" applyFill="1" applyBorder="1" applyAlignment="1" applyProtection="1">
      <alignment/>
      <protection locked="0"/>
    </xf>
    <xf numFmtId="0" fontId="33" fillId="0" borderId="2" xfId="0" applyFont="1" applyBorder="1" applyAlignment="1" applyProtection="1">
      <alignment/>
      <protection locked="0"/>
    </xf>
    <xf numFmtId="1" fontId="31" fillId="2" borderId="45" xfId="21" applyNumberFormat="1" applyFont="1" applyFill="1" applyBorder="1" applyAlignment="1" applyProtection="1">
      <alignment horizontal="center"/>
      <protection locked="0"/>
    </xf>
    <xf numFmtId="0" fontId="26" fillId="12" borderId="19" xfId="0" applyFont="1" applyFill="1" applyBorder="1" applyAlignment="1" applyProtection="1">
      <alignment horizontal="left" indent="1"/>
      <protection locked="0"/>
    </xf>
    <xf numFmtId="0" fontId="33" fillId="7" borderId="3" xfId="0" applyFont="1" applyFill="1" applyBorder="1" applyAlignment="1" applyProtection="1">
      <alignment/>
      <protection locked="0"/>
    </xf>
    <xf numFmtId="1" fontId="31" fillId="2" borderId="47" xfId="0" applyNumberFormat="1" applyFont="1" applyFill="1" applyBorder="1" applyAlignment="1" applyProtection="1">
      <alignment horizontal="center"/>
      <protection locked="0"/>
    </xf>
    <xf numFmtId="1" fontId="11" fillId="0" borderId="48" xfId="0" applyNumberFormat="1" applyFont="1" applyFill="1" applyBorder="1" applyAlignment="1" applyProtection="1">
      <alignment horizontal="right"/>
      <protection locked="0"/>
    </xf>
    <xf numFmtId="0" fontId="53" fillId="12" borderId="49" xfId="21" applyFont="1" applyFill="1" applyBorder="1" applyAlignment="1" applyProtection="1">
      <alignment horizontal="left" indent="1"/>
      <protection locked="0"/>
    </xf>
    <xf numFmtId="1" fontId="0" fillId="0" borderId="48" xfId="0" applyNumberFormat="1" applyFill="1" applyBorder="1" applyAlignment="1" applyProtection="1">
      <alignment horizontal="right"/>
      <protection locked="0"/>
    </xf>
    <xf numFmtId="0" fontId="10" fillId="0" borderId="48" xfId="21" applyFont="1" applyFill="1" applyBorder="1" applyAlignment="1" applyProtection="1">
      <alignment horizontal="center"/>
      <protection locked="0"/>
    </xf>
    <xf numFmtId="0" fontId="33" fillId="0" borderId="48" xfId="21" applyFont="1" applyFill="1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 horizontal="center"/>
      <protection locked="0"/>
    </xf>
    <xf numFmtId="1" fontId="5" fillId="0" borderId="51" xfId="0" applyNumberFormat="1" applyFont="1" applyFill="1" applyBorder="1" applyAlignment="1" applyProtection="1">
      <alignment horizontal="center"/>
      <protection locked="0"/>
    </xf>
    <xf numFmtId="1" fontId="7" fillId="0" borderId="52" xfId="0" applyNumberFormat="1" applyFont="1" applyFill="1" applyBorder="1" applyAlignment="1" applyProtection="1">
      <alignment/>
      <protection locked="0"/>
    </xf>
    <xf numFmtId="0" fontId="7" fillId="0" borderId="50" xfId="0" applyFont="1" applyBorder="1" applyAlignment="1" applyProtection="1">
      <alignment/>
      <protection locked="0"/>
    </xf>
    <xf numFmtId="0" fontId="16" fillId="0" borderId="53" xfId="0" applyFont="1" applyBorder="1" applyAlignment="1" applyProtection="1">
      <alignment/>
      <protection locked="0"/>
    </xf>
    <xf numFmtId="0" fontId="16" fillId="0" borderId="48" xfId="0" applyFont="1" applyFill="1" applyBorder="1" applyAlignment="1" applyProtection="1">
      <alignment/>
      <protection locked="0"/>
    </xf>
    <xf numFmtId="0" fontId="16" fillId="0" borderId="48" xfId="21" applyFont="1" applyFill="1" applyBorder="1" applyAlignment="1" applyProtection="1">
      <alignment horizontal="center"/>
      <protection locked="0"/>
    </xf>
    <xf numFmtId="1" fontId="11" fillId="0" borderId="2" xfId="0" applyNumberFormat="1" applyFont="1" applyFill="1" applyBorder="1" applyAlignment="1" applyProtection="1">
      <alignment horizontal="right"/>
      <protection locked="0"/>
    </xf>
    <xf numFmtId="0" fontId="53" fillId="4" borderId="15" xfId="21" applyFont="1" applyFill="1" applyBorder="1" applyAlignment="1" applyProtection="1">
      <alignment horizontal="left" indent="1"/>
      <protection locked="0"/>
    </xf>
    <xf numFmtId="1" fontId="7" fillId="0" borderId="54" xfId="0" applyNumberFormat="1" applyFont="1" applyFill="1" applyBorder="1" applyAlignment="1" applyProtection="1">
      <alignment/>
      <protection locked="0"/>
    </xf>
    <xf numFmtId="0" fontId="53" fillId="4" borderId="19" xfId="21" applyFont="1" applyFill="1" applyBorder="1" applyAlignment="1" applyProtection="1">
      <alignment horizontal="left" indent="1"/>
      <protection locked="0"/>
    </xf>
    <xf numFmtId="0" fontId="26" fillId="4" borderId="19" xfId="0" applyFont="1" applyFill="1" applyBorder="1" applyAlignment="1">
      <alignment horizontal="left" indent="1"/>
    </xf>
    <xf numFmtId="1" fontId="31" fillId="2" borderId="55" xfId="0" applyNumberFormat="1" applyFont="1" applyFill="1" applyBorder="1" applyAlignment="1" applyProtection="1">
      <alignment horizontal="center"/>
      <protection locked="0"/>
    </xf>
    <xf numFmtId="1" fontId="11" fillId="0" borderId="56" xfId="0" applyNumberFormat="1" applyFont="1" applyFill="1" applyBorder="1" applyAlignment="1" applyProtection="1">
      <alignment horizontal="right"/>
      <protection locked="0"/>
    </xf>
    <xf numFmtId="0" fontId="53" fillId="4" borderId="57" xfId="21" applyFont="1" applyFill="1" applyBorder="1" applyAlignment="1" applyProtection="1">
      <alignment horizontal="left" indent="1"/>
      <protection locked="0"/>
    </xf>
    <xf numFmtId="1" fontId="0" fillId="0" borderId="56" xfId="0" applyNumberFormat="1" applyFill="1" applyBorder="1" applyAlignment="1" applyProtection="1">
      <alignment horizontal="right"/>
      <protection locked="0"/>
    </xf>
    <xf numFmtId="0" fontId="10" fillId="0" borderId="56" xfId="21" applyFont="1" applyFill="1" applyBorder="1" applyAlignment="1" applyProtection="1">
      <alignment horizontal="center"/>
      <protection locked="0"/>
    </xf>
    <xf numFmtId="0" fontId="10" fillId="7" borderId="56" xfId="0" applyFont="1" applyFill="1" applyBorder="1" applyAlignment="1" applyProtection="1">
      <alignment/>
      <protection locked="0"/>
    </xf>
    <xf numFmtId="0" fontId="33" fillId="0" borderId="56" xfId="21" applyFont="1" applyFill="1" applyBorder="1" applyAlignment="1" applyProtection="1">
      <alignment horizontal="center"/>
      <protection locked="0"/>
    </xf>
    <xf numFmtId="0" fontId="7" fillId="0" borderId="58" xfId="0" applyFont="1" applyFill="1" applyBorder="1" applyAlignment="1" applyProtection="1">
      <alignment horizontal="center"/>
      <protection locked="0"/>
    </xf>
    <xf numFmtId="1" fontId="5" fillId="0" borderId="59" xfId="0" applyNumberFormat="1" applyFont="1" applyFill="1" applyBorder="1" applyAlignment="1" applyProtection="1">
      <alignment horizontal="center"/>
      <protection locked="0"/>
    </xf>
    <xf numFmtId="1" fontId="7" fillId="0" borderId="60" xfId="0" applyNumberFormat="1" applyFont="1" applyFill="1" applyBorder="1" applyAlignment="1" applyProtection="1">
      <alignment/>
      <protection locked="0"/>
    </xf>
    <xf numFmtId="0" fontId="7" fillId="0" borderId="58" xfId="0" applyFont="1" applyBorder="1" applyAlignment="1" applyProtection="1">
      <alignment/>
      <protection locked="0"/>
    </xf>
    <xf numFmtId="0" fontId="16" fillId="0" borderId="61" xfId="0" applyFont="1" applyBorder="1" applyAlignment="1" applyProtection="1">
      <alignment/>
      <protection locked="0"/>
    </xf>
    <xf numFmtId="0" fontId="16" fillId="7" borderId="56" xfId="0" applyFont="1" applyFill="1" applyBorder="1" applyAlignment="1" applyProtection="1">
      <alignment/>
      <protection locked="0"/>
    </xf>
    <xf numFmtId="1" fontId="16" fillId="0" borderId="56" xfId="0" applyNumberFormat="1" applyFont="1" applyFill="1" applyBorder="1" applyAlignment="1" applyProtection="1">
      <alignment horizontal="center"/>
      <protection locked="0"/>
    </xf>
    <xf numFmtId="0" fontId="16" fillId="0" borderId="56" xfId="21" applyFont="1" applyFill="1" applyBorder="1" applyAlignment="1" applyProtection="1">
      <alignment horizontal="center"/>
      <protection locked="0"/>
    </xf>
    <xf numFmtId="1" fontId="31" fillId="0" borderId="46" xfId="21" applyNumberFormat="1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left" indent="1"/>
      <protection locked="0"/>
    </xf>
    <xf numFmtId="1" fontId="7" fillId="0" borderId="62" xfId="0" applyNumberFormat="1" applyFont="1" applyFill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1" fontId="31" fillId="0" borderId="45" xfId="0" applyNumberFormat="1" applyFont="1" applyFill="1" applyBorder="1" applyAlignment="1" applyProtection="1">
      <alignment horizontal="center"/>
      <protection locked="0"/>
    </xf>
    <xf numFmtId="0" fontId="26" fillId="0" borderId="9" xfId="21" applyFont="1" applyFill="1" applyBorder="1" applyAlignment="1" applyProtection="1">
      <alignment horizontal="left" indent="1"/>
      <protection locked="0"/>
    </xf>
    <xf numFmtId="0" fontId="16" fillId="0" borderId="15" xfId="0" applyFont="1" applyBorder="1" applyAlignment="1" applyProtection="1">
      <alignment/>
      <protection locked="0"/>
    </xf>
    <xf numFmtId="1" fontId="31" fillId="0" borderId="46" xfId="0" applyNumberFormat="1" applyFont="1" applyFill="1" applyBorder="1" applyAlignment="1" applyProtection="1">
      <alignment horizontal="center"/>
      <protection locked="0"/>
    </xf>
    <xf numFmtId="0" fontId="26" fillId="0" borderId="15" xfId="0" applyFont="1" applyBorder="1" applyAlignment="1" applyProtection="1">
      <alignment horizontal="left" indent="1"/>
      <protection locked="0"/>
    </xf>
    <xf numFmtId="1" fontId="31" fillId="0" borderId="45" xfId="21" applyNumberFormat="1" applyFont="1" applyFill="1" applyBorder="1" applyAlignment="1" applyProtection="1">
      <alignment horizontal="center"/>
      <protection locked="0"/>
    </xf>
    <xf numFmtId="0" fontId="26" fillId="0" borderId="19" xfId="0" applyFont="1" applyBorder="1" applyAlignment="1" applyProtection="1">
      <alignment horizontal="left" indent="1"/>
      <protection locked="0"/>
    </xf>
    <xf numFmtId="0" fontId="16" fillId="13" borderId="3" xfId="0" applyFont="1" applyFill="1" applyBorder="1" applyAlignment="1" applyProtection="1">
      <alignment horizontal="center"/>
      <protection locked="0"/>
    </xf>
    <xf numFmtId="0" fontId="53" fillId="3" borderId="19" xfId="21" applyFont="1" applyFill="1" applyBorder="1" applyAlignment="1" applyProtection="1">
      <alignment horizontal="left" indent="1"/>
      <protection locked="0"/>
    </xf>
    <xf numFmtId="0" fontId="26" fillId="3" borderId="19" xfId="0" applyFont="1" applyFill="1" applyBorder="1" applyAlignment="1">
      <alignment horizontal="left" indent="1"/>
    </xf>
    <xf numFmtId="0" fontId="16" fillId="13" borderId="3" xfId="21" applyFont="1" applyFill="1" applyBorder="1" applyAlignment="1" applyProtection="1">
      <alignment horizontal="center"/>
      <protection locked="0"/>
    </xf>
    <xf numFmtId="0" fontId="26" fillId="0" borderId="9" xfId="0" applyFont="1" applyBorder="1" applyAlignment="1" applyProtection="1">
      <alignment horizontal="left" indent="1"/>
      <protection locked="0"/>
    </xf>
    <xf numFmtId="0" fontId="53" fillId="0" borderId="9" xfId="21" applyFont="1" applyBorder="1" applyAlignment="1" applyProtection="1">
      <alignment horizontal="left" indent="1"/>
      <protection locked="0"/>
    </xf>
    <xf numFmtId="0" fontId="53" fillId="0" borderId="9" xfId="21" applyFont="1" applyFill="1" applyBorder="1" applyAlignment="1" applyProtection="1">
      <alignment horizontal="left" indent="1"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3" xfId="0" applyNumberFormat="1" applyFont="1" applyBorder="1" applyAlignment="1" applyProtection="1">
      <alignment horizontal="center" vertical="center" wrapText="1"/>
      <protection locked="0"/>
    </xf>
    <xf numFmtId="1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1" fontId="17" fillId="0" borderId="2" xfId="21" applyNumberFormat="1" applyFont="1" applyBorder="1" applyAlignment="1" applyProtection="1">
      <alignment horizontal="center"/>
      <protection locked="0"/>
    </xf>
    <xf numFmtId="1" fontId="6" fillId="0" borderId="2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72" fontId="0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9" fillId="0" borderId="2" xfId="0" applyFont="1" applyFill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locked="0"/>
    </xf>
    <xf numFmtId="1" fontId="17" fillId="0" borderId="3" xfId="21" applyNumberFormat="1" applyFont="1" applyBorder="1" applyAlignment="1" applyProtection="1">
      <alignment horizontal="center"/>
      <protection locked="0"/>
    </xf>
    <xf numFmtId="1" fontId="56" fillId="0" borderId="3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9" fillId="0" borderId="3" xfId="0" applyFont="1" applyFill="1" applyBorder="1" applyAlignment="1" applyProtection="1">
      <alignment/>
      <protection locked="0"/>
    </xf>
    <xf numFmtId="0" fontId="31" fillId="13" borderId="3" xfId="0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/>
      <protection locked="0"/>
    </xf>
    <xf numFmtId="0" fontId="39" fillId="0" borderId="3" xfId="21" applyFont="1" applyFill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6" fillId="0" borderId="3" xfId="0" applyFont="1" applyBorder="1" applyAlignment="1">
      <alignment/>
    </xf>
    <xf numFmtId="0" fontId="26" fillId="0" borderId="3" xfId="0" applyFont="1" applyBorder="1" applyAlignment="1" applyProtection="1">
      <alignment/>
      <protection locked="0"/>
    </xf>
    <xf numFmtId="0" fontId="53" fillId="0" borderId="3" xfId="21" applyFont="1" applyBorder="1" applyAlignment="1" applyProtection="1">
      <alignment horizontal="left"/>
      <protection locked="0"/>
    </xf>
    <xf numFmtId="1" fontId="5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53" fillId="0" borderId="1" xfId="21" applyFont="1" applyFill="1" applyBorder="1" applyAlignment="1" applyProtection="1">
      <alignment horizontal="left"/>
      <protection locked="0"/>
    </xf>
    <xf numFmtId="1" fontId="6" fillId="0" borderId="63" xfId="0" applyNumberFormat="1" applyFont="1" applyBorder="1" applyAlignment="1" applyProtection="1">
      <alignment horizontal="center" vertical="center" wrapText="1"/>
      <protection locked="0"/>
    </xf>
    <xf numFmtId="1" fontId="12" fillId="0" borderId="64" xfId="0" applyNumberFormat="1" applyFont="1" applyBorder="1" applyAlignment="1" applyProtection="1">
      <alignment horizontal="center" vertical="center" wrapText="1"/>
      <protection locked="0"/>
    </xf>
    <xf numFmtId="1" fontId="4" fillId="0" borderId="64" xfId="0" applyNumberFormat="1" applyFont="1" applyBorder="1" applyAlignment="1" applyProtection="1">
      <alignment horizontal="center" vertical="center" wrapText="1"/>
      <protection locked="0"/>
    </xf>
    <xf numFmtId="172" fontId="6" fillId="0" borderId="64" xfId="0" applyNumberFormat="1" applyFont="1" applyBorder="1" applyAlignment="1" applyProtection="1">
      <alignment horizontal="center" vertical="center" wrapText="1"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5" fillId="9" borderId="64" xfId="0" applyFont="1" applyFill="1" applyBorder="1" applyAlignment="1" applyProtection="1">
      <alignment horizontal="center" vertical="center" wrapText="1"/>
      <protection locked="0"/>
    </xf>
    <xf numFmtId="0" fontId="6" fillId="9" borderId="64" xfId="0" applyFont="1" applyFill="1" applyBorder="1" applyAlignment="1" applyProtection="1">
      <alignment horizontal="center" vertical="center" wrapText="1"/>
      <protection locked="0"/>
    </xf>
    <xf numFmtId="0" fontId="6" fillId="9" borderId="65" xfId="0" applyFont="1" applyFill="1" applyBorder="1" applyAlignment="1" applyProtection="1">
      <alignment horizontal="center" vertical="center" wrapText="1"/>
      <protection locked="0"/>
    </xf>
    <xf numFmtId="0" fontId="6" fillId="9" borderId="63" xfId="0" applyFont="1" applyFill="1" applyBorder="1" applyAlignment="1" applyProtection="1">
      <alignment horizontal="center" vertical="center" wrapText="1"/>
      <protection locked="0"/>
    </xf>
    <xf numFmtId="1" fontId="35" fillId="4" borderId="2" xfId="21" applyNumberFormat="1" applyFont="1" applyFill="1" applyBorder="1" applyAlignment="1" applyProtection="1">
      <alignment horizontal="center"/>
      <protection locked="0"/>
    </xf>
    <xf numFmtId="1" fontId="6" fillId="4" borderId="2" xfId="0" applyNumberFormat="1" applyFont="1" applyFill="1" applyBorder="1" applyAlignment="1" applyProtection="1">
      <alignment horizontal="center"/>
      <protection locked="0"/>
    </xf>
    <xf numFmtId="1" fontId="0" fillId="4" borderId="2" xfId="0" applyNumberFormat="1" applyFont="1" applyFill="1" applyBorder="1" applyAlignment="1" applyProtection="1">
      <alignment horizontal="center"/>
      <protection locked="0"/>
    </xf>
    <xf numFmtId="172" fontId="0" fillId="4" borderId="2" xfId="0" applyNumberFormat="1" applyFont="1" applyFill="1" applyBorder="1" applyAlignment="1" applyProtection="1">
      <alignment horizontal="center"/>
      <protection locked="0"/>
    </xf>
    <xf numFmtId="0" fontId="26" fillId="4" borderId="2" xfId="0" applyFont="1" applyFill="1" applyBorder="1" applyAlignment="1" applyProtection="1">
      <alignment/>
      <protection locked="0"/>
    </xf>
    <xf numFmtId="0" fontId="24" fillId="4" borderId="2" xfId="0" applyFont="1" applyFill="1" applyBorder="1" applyAlignment="1" applyProtection="1">
      <alignment horizontal="center"/>
      <protection locked="0"/>
    </xf>
    <xf numFmtId="0" fontId="57" fillId="4" borderId="2" xfId="0" applyFont="1" applyFill="1" applyBorder="1" applyAlignment="1" applyProtection="1">
      <alignment horizontal="center"/>
      <protection locked="0"/>
    </xf>
    <xf numFmtId="0" fontId="26" fillId="4" borderId="2" xfId="0" applyFont="1" applyFill="1" applyBorder="1" applyAlignment="1" applyProtection="1">
      <alignment horizontal="center"/>
      <protection locked="0"/>
    </xf>
    <xf numFmtId="0" fontId="58" fillId="4" borderId="2" xfId="0" applyFon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/>
      <protection locked="0"/>
    </xf>
    <xf numFmtId="1" fontId="6" fillId="4" borderId="3" xfId="0" applyNumberFormat="1" applyFont="1" applyFill="1" applyBorder="1" applyAlignment="1" applyProtection="1">
      <alignment horizontal="center"/>
      <protection locked="0"/>
    </xf>
    <xf numFmtId="1" fontId="0" fillId="4" borderId="3" xfId="0" applyNumberFormat="1" applyFont="1" applyFill="1" applyBorder="1" applyAlignment="1" applyProtection="1">
      <alignment horizontal="center"/>
      <protection locked="0"/>
    </xf>
    <xf numFmtId="172" fontId="0" fillId="4" borderId="3" xfId="0" applyNumberFormat="1" applyFont="1" applyFill="1" applyBorder="1" applyAlignment="1" applyProtection="1">
      <alignment horizontal="center"/>
      <protection locked="0"/>
    </xf>
    <xf numFmtId="0" fontId="26" fillId="4" borderId="3" xfId="0" applyFont="1" applyFill="1" applyBorder="1" applyAlignment="1">
      <alignment/>
    </xf>
    <xf numFmtId="0" fontId="5" fillId="4" borderId="3" xfId="0" applyFont="1" applyFill="1" applyBorder="1" applyAlignment="1">
      <alignment horizontal="center"/>
    </xf>
    <xf numFmtId="0" fontId="26" fillId="13" borderId="3" xfId="0" applyFont="1" applyFill="1" applyBorder="1" applyAlignment="1">
      <alignment horizontal="center"/>
    </xf>
    <xf numFmtId="0" fontId="57" fillId="4" borderId="3" xfId="0" applyFont="1" applyFill="1" applyBorder="1" applyAlignment="1">
      <alignment horizontal="center"/>
    </xf>
    <xf numFmtId="0" fontId="58" fillId="4" borderId="3" xfId="0" applyFont="1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0" fontId="53" fillId="4" borderId="3" xfId="21" applyFont="1" applyFill="1" applyBorder="1" applyAlignment="1" applyProtection="1">
      <alignment horizontal="left"/>
      <protection locked="0"/>
    </xf>
    <xf numFmtId="0" fontId="24" fillId="4" borderId="3" xfId="21" applyFont="1" applyFill="1" applyBorder="1" applyAlignment="1" applyProtection="1">
      <alignment horizontal="center"/>
      <protection locked="0"/>
    </xf>
    <xf numFmtId="0" fontId="53" fillId="4" borderId="3" xfId="21" applyFont="1" applyFill="1" applyBorder="1" applyAlignment="1" applyProtection="1">
      <alignment horizontal="center"/>
      <protection locked="0"/>
    </xf>
    <xf numFmtId="0" fontId="57" fillId="4" borderId="3" xfId="21" applyFont="1" applyFill="1" applyBorder="1" applyAlignment="1" applyProtection="1">
      <alignment horizontal="center"/>
      <protection locked="0"/>
    </xf>
    <xf numFmtId="0" fontId="26" fillId="4" borderId="3" xfId="0" applyFont="1" applyFill="1" applyBorder="1" applyAlignment="1" applyProtection="1">
      <alignment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26" fillId="4" borderId="3" xfId="0" applyFont="1" applyFill="1" applyBorder="1" applyAlignment="1" applyProtection="1">
      <alignment horizontal="center"/>
      <protection locked="0"/>
    </xf>
    <xf numFmtId="0" fontId="57" fillId="4" borderId="3" xfId="0" applyFont="1" applyFill="1" applyBorder="1" applyAlignment="1" applyProtection="1">
      <alignment horizontal="center"/>
      <protection locked="0"/>
    </xf>
    <xf numFmtId="0" fontId="24" fillId="4" borderId="3" xfId="0" applyFont="1" applyFill="1" applyBorder="1" applyAlignment="1" applyProtection="1">
      <alignment horizontal="center"/>
      <protection locked="0"/>
    </xf>
    <xf numFmtId="0" fontId="31" fillId="4" borderId="3" xfId="21" applyFont="1" applyFill="1" applyBorder="1" applyAlignment="1" applyProtection="1">
      <alignment horizontal="center"/>
      <protection locked="0"/>
    </xf>
    <xf numFmtId="1" fontId="6" fillId="4" borderId="1" xfId="0" applyNumberFormat="1" applyFont="1" applyFill="1" applyBorder="1" applyAlignment="1" applyProtection="1">
      <alignment horizontal="center"/>
      <protection locked="0"/>
    </xf>
    <xf numFmtId="1" fontId="0" fillId="4" borderId="1" xfId="0" applyNumberFormat="1" applyFont="1" applyFill="1" applyBorder="1" applyAlignment="1" applyProtection="1">
      <alignment horizontal="center"/>
      <protection locked="0"/>
    </xf>
    <xf numFmtId="172" fontId="0" fillId="4" borderId="1" xfId="0" applyNumberFormat="1" applyFont="1" applyFill="1" applyBorder="1" applyAlignment="1" applyProtection="1">
      <alignment horizontal="center"/>
      <protection locked="0"/>
    </xf>
    <xf numFmtId="0" fontId="26" fillId="4" borderId="1" xfId="0" applyFont="1" applyFill="1" applyBorder="1" applyAlignment="1" applyProtection="1">
      <alignment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26" fillId="4" borderId="1" xfId="0" applyFont="1" applyFill="1" applyBorder="1" applyAlignment="1" applyProtection="1">
      <alignment horizontal="center"/>
      <protection locked="0"/>
    </xf>
    <xf numFmtId="0" fontId="58" fillId="4" borderId="1" xfId="0" applyFon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72" fontId="0" fillId="0" borderId="2" xfId="0" applyNumberFormat="1" applyFont="1" applyBorder="1" applyAlignment="1" applyProtection="1">
      <alignment horizontal="center"/>
      <protection locked="0"/>
    </xf>
    <xf numFmtId="0" fontId="26" fillId="0" borderId="2" xfId="21" applyFont="1" applyFill="1" applyBorder="1" applyAlignment="1" applyProtection="1">
      <alignment horizontal="left"/>
      <protection locked="0"/>
    </xf>
    <xf numFmtId="0" fontId="5" fillId="0" borderId="2" xfId="21" applyFont="1" applyFill="1" applyBorder="1" applyAlignment="1" applyProtection="1">
      <alignment horizontal="center"/>
      <protection locked="0"/>
    </xf>
    <xf numFmtId="0" fontId="57" fillId="0" borderId="2" xfId="21" applyFont="1" applyFill="1" applyBorder="1" applyAlignment="1" applyProtection="1">
      <alignment horizontal="center"/>
      <protection locked="0"/>
    </xf>
    <xf numFmtId="0" fontId="26" fillId="0" borderId="2" xfId="21" applyFont="1" applyFill="1" applyBorder="1" applyAlignment="1" applyProtection="1">
      <alignment horizontal="center"/>
      <protection locked="0"/>
    </xf>
    <xf numFmtId="0" fontId="58" fillId="0" borderId="2" xfId="0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59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" fontId="10" fillId="0" borderId="2" xfId="21" applyNumberFormat="1" applyFont="1" applyBorder="1" applyAlignment="1" applyProtection="1">
      <alignment horizontal="center"/>
      <protection locked="0"/>
    </xf>
    <xf numFmtId="172" fontId="0" fillId="0" borderId="3" xfId="0" applyNumberFormat="1" applyFont="1" applyBorder="1" applyAlignment="1" applyProtection="1">
      <alignment horizontal="center"/>
      <protection locked="0"/>
    </xf>
    <xf numFmtId="0" fontId="26" fillId="0" borderId="3" xfId="21" applyFont="1" applyFill="1" applyBorder="1" applyAlignment="1" applyProtection="1">
      <alignment horizontal="left"/>
      <protection locked="0"/>
    </xf>
    <xf numFmtId="0" fontId="5" fillId="0" borderId="3" xfId="21" applyFont="1" applyFill="1" applyBorder="1" applyAlignment="1" applyProtection="1">
      <alignment horizontal="center"/>
      <protection locked="0"/>
    </xf>
    <xf numFmtId="0" fontId="57" fillId="0" borderId="3" xfId="21" applyFont="1" applyFill="1" applyBorder="1" applyAlignment="1" applyProtection="1">
      <alignment horizontal="center"/>
      <protection locked="0"/>
    </xf>
    <xf numFmtId="0" fontId="26" fillId="0" borderId="3" xfId="21" applyFont="1" applyFill="1" applyBorder="1" applyAlignment="1" applyProtection="1">
      <alignment horizontal="center"/>
      <protection locked="0"/>
    </xf>
    <xf numFmtId="0" fontId="58" fillId="0" borderId="3" xfId="0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4" fillId="0" borderId="3" xfId="0" applyFont="1" applyBorder="1" applyAlignment="1" applyProtection="1">
      <alignment horizontal="center"/>
      <protection locked="0"/>
    </xf>
    <xf numFmtId="0" fontId="26" fillId="0" borderId="3" xfId="0" applyFont="1" applyBorder="1" applyAlignment="1" applyProtection="1">
      <alignment horizontal="center"/>
      <protection locked="0"/>
    </xf>
    <xf numFmtId="0" fontId="26" fillId="0" borderId="3" xfId="21" applyFont="1" applyBorder="1" applyAlignment="1" applyProtection="1">
      <alignment horizontal="left"/>
      <protection locked="0"/>
    </xf>
    <xf numFmtId="0" fontId="5" fillId="0" borderId="3" xfId="21" applyFont="1" applyBorder="1" applyAlignment="1" applyProtection="1">
      <alignment horizontal="center"/>
      <protection locked="0"/>
    </xf>
    <xf numFmtId="0" fontId="26" fillId="0" borderId="3" xfId="21" applyFont="1" applyBorder="1" applyAlignment="1" applyProtection="1">
      <alignment horizontal="center"/>
      <protection locked="0"/>
    </xf>
    <xf numFmtId="1" fontId="9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1" fontId="10" fillId="0" borderId="63" xfId="0" applyNumberFormat="1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172" fontId="6" fillId="0" borderId="1" xfId="0" applyNumberFormat="1" applyFont="1" applyBorder="1" applyAlignment="1" applyProtection="1">
      <alignment horizontal="righ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172" fontId="12" fillId="0" borderId="1" xfId="0" applyNumberFormat="1" applyFont="1" applyBorder="1" applyAlignment="1" applyProtection="1">
      <alignment horizontal="center" vertical="center" wrapText="1"/>
      <protection locked="0"/>
    </xf>
    <xf numFmtId="1" fontId="24" fillId="0" borderId="2" xfId="21" applyNumberFormat="1" applyFont="1" applyBorder="1" applyAlignment="1" applyProtection="1">
      <alignment horizontal="center"/>
      <protection locked="0"/>
    </xf>
    <xf numFmtId="0" fontId="39" fillId="0" borderId="46" xfId="0" applyFont="1" applyFill="1" applyBorder="1" applyAlignment="1" applyProtection="1">
      <alignment horizontal="left" indent="1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10" fillId="0" borderId="31" xfId="0" applyFont="1" applyBorder="1" applyAlignment="1" applyProtection="1">
      <alignment horizontal="center"/>
      <protection locked="0"/>
    </xf>
    <xf numFmtId="1" fontId="7" fillId="0" borderId="20" xfId="0" applyNumberFormat="1" applyFont="1" applyBorder="1" applyAlignment="1" applyProtection="1">
      <alignment horizontal="center"/>
      <protection locked="0"/>
    </xf>
    <xf numFmtId="172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1" fontId="24" fillId="0" borderId="3" xfId="0" applyNumberFormat="1" applyFont="1" applyBorder="1" applyAlignment="1" applyProtection="1">
      <alignment horizontal="center"/>
      <protection locked="0"/>
    </xf>
    <xf numFmtId="0" fontId="39" fillId="0" borderId="45" xfId="21" applyFont="1" applyFill="1" applyBorder="1" applyAlignment="1" applyProtection="1">
      <alignment horizontal="left" indent="1"/>
      <protection locked="0"/>
    </xf>
    <xf numFmtId="0" fontId="0" fillId="0" borderId="3" xfId="0" applyFon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33" fillId="0" borderId="3" xfId="0" applyFont="1" applyBorder="1" applyAlignment="1" applyProtection="1">
      <alignment horizontal="center"/>
      <protection locked="0"/>
    </xf>
    <xf numFmtId="0" fontId="60" fillId="0" borderId="0" xfId="0" applyFont="1" applyBorder="1" applyAlignment="1" applyProtection="1">
      <alignment/>
      <protection locked="0"/>
    </xf>
    <xf numFmtId="1" fontId="5" fillId="0" borderId="2" xfId="21" applyNumberFormat="1" applyFont="1" applyBorder="1" applyAlignment="1" applyProtection="1">
      <alignment horizontal="center"/>
      <protection locked="0"/>
    </xf>
    <xf numFmtId="0" fontId="61" fillId="0" borderId="45" xfId="21" applyFont="1" applyFill="1" applyBorder="1" applyAlignment="1" applyProtection="1">
      <alignment horizontal="left" indent="1"/>
      <protection locked="0"/>
    </xf>
    <xf numFmtId="1" fontId="5" fillId="0" borderId="3" xfId="0" applyNumberFormat="1" applyFont="1" applyBorder="1" applyAlignment="1" applyProtection="1">
      <alignment horizontal="center"/>
      <protection locked="0"/>
    </xf>
    <xf numFmtId="0" fontId="53" fillId="0" borderId="45" xfId="21" applyFont="1" applyFill="1" applyBorder="1" applyAlignment="1" applyProtection="1">
      <alignment horizontal="left" indent="1"/>
      <protection locked="0"/>
    </xf>
    <xf numFmtId="0" fontId="26" fillId="0" borderId="45" xfId="0" applyFont="1" applyFill="1" applyBorder="1" applyAlignment="1" applyProtection="1">
      <alignment horizontal="left" indent="1"/>
      <protection locked="0"/>
    </xf>
    <xf numFmtId="1" fontId="0" fillId="0" borderId="3" xfId="0" applyNumberFormat="1" applyFont="1" applyBorder="1" applyAlignment="1" applyProtection="1">
      <alignment horizontal="right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 applyProtection="1">
      <alignment horizontal="right"/>
      <protection locked="0"/>
    </xf>
    <xf numFmtId="0" fontId="61" fillId="0" borderId="66" xfId="0" applyFont="1" applyFill="1" applyBorder="1" applyAlignment="1" applyProtection="1">
      <alignment horizontal="left" indent="1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67" xfId="0" applyBorder="1" applyAlignment="1" applyProtection="1">
      <alignment/>
      <protection locked="0"/>
    </xf>
    <xf numFmtId="0" fontId="10" fillId="0" borderId="1" xfId="0" applyFont="1" applyBorder="1" applyAlignment="1" applyProtection="1">
      <alignment horizontal="center"/>
      <protection locked="0"/>
    </xf>
    <xf numFmtId="1" fontId="7" fillId="0" borderId="68" xfId="0" applyNumberFormat="1" applyFont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Alignment="1">
      <alignment/>
    </xf>
    <xf numFmtId="0" fontId="62" fillId="0" borderId="0" xfId="0" applyFont="1" applyBorder="1" applyAlignment="1" applyProtection="1">
      <alignment horizontal="center" vertical="center" wrapText="1"/>
      <protection locked="0"/>
    </xf>
    <xf numFmtId="1" fontId="10" fillId="0" borderId="64" xfId="0" applyNumberFormat="1" applyFont="1" applyBorder="1" applyAlignment="1" applyProtection="1">
      <alignment horizontal="center" vertical="center" wrapText="1"/>
      <protection locked="0"/>
    </xf>
    <xf numFmtId="0" fontId="10" fillId="0" borderId="64" xfId="0" applyFont="1" applyBorder="1" applyAlignment="1" applyProtection="1">
      <alignment horizontal="center" vertical="center" wrapText="1"/>
      <protection locked="0"/>
    </xf>
    <xf numFmtId="172" fontId="10" fillId="0" borderId="64" xfId="0" applyNumberFormat="1" applyFont="1" applyBorder="1" applyAlignment="1" applyProtection="1">
      <alignment horizontal="right" vertical="center" wrapText="1"/>
      <protection locked="0"/>
    </xf>
    <xf numFmtId="0" fontId="10" fillId="2" borderId="64" xfId="0" applyFont="1" applyFill="1" applyBorder="1" applyAlignment="1" applyProtection="1">
      <alignment horizontal="center" vertical="center" wrapText="1"/>
      <protection locked="0"/>
    </xf>
    <xf numFmtId="0" fontId="16" fillId="2" borderId="64" xfId="0" applyFont="1" applyFill="1" applyBorder="1" applyAlignment="1" applyProtection="1">
      <alignment horizontal="center" vertical="center" wrapText="1"/>
      <protection locked="0"/>
    </xf>
    <xf numFmtId="1" fontId="10" fillId="2" borderId="6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1" fontId="63" fillId="4" borderId="2" xfId="21" applyNumberFormat="1" applyFont="1" applyFill="1" applyBorder="1" applyAlignment="1" applyProtection="1">
      <alignment horizontal="center"/>
      <protection locked="0"/>
    </xf>
    <xf numFmtId="1" fontId="0" fillId="4" borderId="2" xfId="0" applyNumberFormat="1" applyFont="1" applyFill="1" applyBorder="1" applyAlignment="1" applyProtection="1">
      <alignment horizontal="right"/>
      <protection locked="0"/>
    </xf>
    <xf numFmtId="0" fontId="26" fillId="4" borderId="2" xfId="0" applyFont="1" applyFill="1" applyBorder="1" applyAlignment="1" applyProtection="1">
      <alignment horizontal="left" indent="1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44" fillId="3" borderId="2" xfId="0" applyFont="1" applyFill="1" applyBorder="1" applyAlignment="1" applyProtection="1">
      <alignment horizont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33" fillId="4" borderId="2" xfId="0" applyFont="1" applyFill="1" applyBorder="1" applyAlignment="1" applyProtection="1">
      <alignment horizontal="center"/>
      <protection locked="0"/>
    </xf>
    <xf numFmtId="0" fontId="7" fillId="4" borderId="2" xfId="0" applyFont="1" applyFill="1" applyBorder="1" applyAlignment="1" applyProtection="1">
      <alignment horizontal="center"/>
      <protection locked="0"/>
    </xf>
    <xf numFmtId="1" fontId="5" fillId="4" borderId="46" xfId="0" applyNumberFormat="1" applyFont="1" applyFill="1" applyBorder="1" applyAlignment="1" applyProtection="1">
      <alignment horizontal="center"/>
      <protection locked="0"/>
    </xf>
    <xf numFmtId="172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" fontId="11" fillId="4" borderId="3" xfId="0" applyNumberFormat="1" applyFont="1" applyFill="1" applyBorder="1" applyAlignment="1" applyProtection="1">
      <alignment horizontal="center"/>
      <protection locked="0"/>
    </xf>
    <xf numFmtId="1" fontId="0" fillId="4" borderId="3" xfId="0" applyNumberFormat="1" applyFont="1" applyFill="1" applyBorder="1" applyAlignment="1" applyProtection="1">
      <alignment horizontal="right"/>
      <protection locked="0"/>
    </xf>
    <xf numFmtId="0" fontId="26" fillId="4" borderId="3" xfId="0" applyFont="1" applyFill="1" applyBorder="1" applyAlignment="1" applyProtection="1">
      <alignment horizontal="left" indent="1"/>
      <protection locked="0"/>
    </xf>
    <xf numFmtId="0" fontId="0" fillId="4" borderId="3" xfId="0" applyFill="1" applyBorder="1" applyAlignment="1" applyProtection="1">
      <alignment horizontal="right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0" fontId="33" fillId="4" borderId="3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1" fontId="5" fillId="4" borderId="45" xfId="0" applyNumberFormat="1" applyFont="1" applyFill="1" applyBorder="1" applyAlignment="1" applyProtection="1">
      <alignment horizontal="center"/>
      <protection locked="0"/>
    </xf>
    <xf numFmtId="0" fontId="53" fillId="4" borderId="3" xfId="21" applyFont="1" applyFill="1" applyBorder="1" applyAlignment="1" applyProtection="1">
      <alignment horizontal="left" indent="1"/>
      <protection locked="0"/>
    </xf>
    <xf numFmtId="0" fontId="10" fillId="4" borderId="3" xfId="21" applyFont="1" applyFill="1" applyBorder="1" applyAlignment="1" applyProtection="1">
      <alignment horizontal="center"/>
      <protection locked="0"/>
    </xf>
    <xf numFmtId="0" fontId="33" fillId="4" borderId="3" xfId="21" applyFont="1" applyFill="1" applyBorder="1" applyAlignment="1" applyProtection="1">
      <alignment horizontal="center"/>
      <protection locked="0"/>
    </xf>
    <xf numFmtId="1" fontId="63" fillId="4" borderId="3" xfId="21" applyNumberFormat="1" applyFont="1" applyFill="1" applyBorder="1" applyAlignment="1" applyProtection="1">
      <alignment horizontal="center"/>
      <protection locked="0"/>
    </xf>
    <xf numFmtId="0" fontId="26" fillId="4" borderId="3" xfId="21" applyFont="1" applyFill="1" applyBorder="1" applyAlignment="1" applyProtection="1">
      <alignment horizontal="left" indent="1"/>
      <protection locked="0"/>
    </xf>
    <xf numFmtId="0" fontId="61" fillId="4" borderId="3" xfId="0" applyFont="1" applyFill="1" applyBorder="1" applyAlignment="1" applyProtection="1">
      <alignment horizontal="left" indent="1"/>
      <protection locked="0"/>
    </xf>
    <xf numFmtId="0" fontId="61" fillId="4" borderId="3" xfId="21" applyFont="1" applyFill="1" applyBorder="1" applyAlignment="1" applyProtection="1">
      <alignment horizontal="left" indent="1"/>
      <protection locked="0"/>
    </xf>
    <xf numFmtId="1" fontId="11" fillId="4" borderId="1" xfId="0" applyNumberFormat="1" applyFont="1" applyFill="1" applyBorder="1" applyAlignment="1" applyProtection="1">
      <alignment horizontal="center"/>
      <protection locked="0"/>
    </xf>
    <xf numFmtId="1" fontId="0" fillId="4" borderId="1" xfId="0" applyNumberFormat="1" applyFont="1" applyFill="1" applyBorder="1" applyAlignment="1" applyProtection="1">
      <alignment horizontal="right"/>
      <protection locked="0"/>
    </xf>
    <xf numFmtId="0" fontId="53" fillId="4" borderId="1" xfId="21" applyFont="1" applyFill="1" applyBorder="1" applyAlignment="1" applyProtection="1">
      <alignment horizontal="left" indent="1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10" fillId="4" borderId="1" xfId="21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1" fontId="5" fillId="4" borderId="66" xfId="0" applyNumberFormat="1" applyFont="1" applyFill="1" applyBorder="1" applyAlignment="1" applyProtection="1">
      <alignment horizontal="center"/>
      <protection locked="0"/>
    </xf>
    <xf numFmtId="172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" fontId="11" fillId="0" borderId="2" xfId="0" applyNumberFormat="1" applyFont="1" applyFill="1" applyBorder="1" applyAlignment="1" applyProtection="1">
      <alignment horizontal="center"/>
      <protection locked="0"/>
    </xf>
    <xf numFmtId="0" fontId="53" fillId="0" borderId="2" xfId="21" applyFont="1" applyFill="1" applyBorder="1" applyAlignment="1" applyProtection="1">
      <alignment horizontal="left" indent="1"/>
      <protection locked="0"/>
    </xf>
    <xf numFmtId="172" fontId="0" fillId="0" borderId="2" xfId="0" applyNumberFormat="1" applyFont="1" applyFill="1" applyBorder="1" applyAlignment="1" applyProtection="1">
      <alignment horizontal="right"/>
      <protection locked="0"/>
    </xf>
    <xf numFmtId="1" fontId="5" fillId="0" borderId="46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1" fontId="63" fillId="0" borderId="3" xfId="21" applyNumberFormat="1" applyFont="1" applyFill="1" applyBorder="1" applyAlignment="1" applyProtection="1">
      <alignment horizontal="center"/>
      <protection locked="0"/>
    </xf>
    <xf numFmtId="0" fontId="61" fillId="0" borderId="3" xfId="21" applyFont="1" applyFill="1" applyBorder="1" applyAlignment="1" applyProtection="1">
      <alignment horizontal="left" indent="1"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5" fillId="0" borderId="45" xfId="0" applyNumberFormat="1" applyFont="1" applyFill="1" applyBorder="1" applyAlignment="1" applyProtection="1">
      <alignment horizontal="center"/>
      <protection locked="0"/>
    </xf>
    <xf numFmtId="0" fontId="33" fillId="0" borderId="3" xfId="0" applyFont="1" applyFill="1" applyBorder="1" applyAlignment="1">
      <alignment horizontal="center"/>
    </xf>
    <xf numFmtId="172" fontId="0" fillId="0" borderId="3" xfId="0" applyNumberFormat="1" applyFont="1" applyFill="1" applyBorder="1" applyAlignment="1" applyProtection="1">
      <alignment horizontal="right"/>
      <protection locked="0"/>
    </xf>
    <xf numFmtId="0" fontId="26" fillId="0" borderId="3" xfId="21" applyFont="1" applyFill="1" applyBorder="1" applyAlignment="1" applyProtection="1">
      <alignment horizontal="left" indent="1"/>
      <protection locked="0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2" fontId="0" fillId="0" borderId="0" xfId="0" applyNumberFormat="1" applyFill="1" applyBorder="1" applyAlignment="1" applyProtection="1">
      <alignment horizontal="left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6" fillId="14" borderId="69" xfId="0" applyFont="1" applyFill="1" applyBorder="1" applyAlignment="1" applyProtection="1">
      <alignment horizontal="center" vertical="center" wrapText="1"/>
      <protection locked="0"/>
    </xf>
    <xf numFmtId="0" fontId="6" fillId="14" borderId="70" xfId="0" applyFont="1" applyFill="1" applyBorder="1" applyAlignment="1" applyProtection="1">
      <alignment horizontal="center" vertical="center" wrapText="1"/>
      <protection locked="0"/>
    </xf>
    <xf numFmtId="0" fontId="6" fillId="14" borderId="71" xfId="0" applyFont="1" applyFill="1" applyBorder="1" applyAlignment="1" applyProtection="1">
      <alignment horizontal="center" vertical="center" wrapText="1"/>
      <protection locked="0"/>
    </xf>
    <xf numFmtId="0" fontId="6" fillId="15" borderId="72" xfId="0" applyFont="1" applyFill="1" applyBorder="1" applyAlignment="1" applyProtection="1">
      <alignment horizontal="center" vertical="center" wrapText="1"/>
      <protection locked="0"/>
    </xf>
    <xf numFmtId="0" fontId="6" fillId="15" borderId="70" xfId="0" applyFont="1" applyFill="1" applyBorder="1" applyAlignment="1" applyProtection="1">
      <alignment horizontal="center" vertical="center" wrapText="1"/>
      <protection locked="0"/>
    </xf>
    <xf numFmtId="0" fontId="6" fillId="15" borderId="71" xfId="0" applyFont="1" applyFill="1" applyBorder="1" applyAlignment="1" applyProtection="1">
      <alignment horizontal="center" vertical="center" wrapText="1"/>
      <protection locked="0"/>
    </xf>
    <xf numFmtId="0" fontId="6" fillId="4" borderId="72" xfId="0" applyFont="1" applyFill="1" applyBorder="1" applyAlignment="1" applyProtection="1">
      <alignment horizontal="center" vertical="center" wrapText="1"/>
      <protection locked="0"/>
    </xf>
    <xf numFmtId="0" fontId="6" fillId="4" borderId="70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/>
    </xf>
    <xf numFmtId="0" fontId="26" fillId="0" borderId="2" xfId="0" applyFont="1" applyBorder="1" applyAlignment="1" applyProtection="1">
      <alignment/>
      <protection locked="0"/>
    </xf>
    <xf numFmtId="1" fontId="16" fillId="0" borderId="2" xfId="0" applyNumberFormat="1" applyFont="1" applyBorder="1" applyAlignment="1" applyProtection="1">
      <alignment/>
      <protection locked="0"/>
    </xf>
    <xf numFmtId="1" fontId="62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0" fillId="0" borderId="3" xfId="0" applyBorder="1" applyAlignment="1">
      <alignment/>
    </xf>
    <xf numFmtId="1" fontId="16" fillId="0" borderId="3" xfId="0" applyNumberFormat="1" applyFont="1" applyBorder="1" applyAlignment="1" applyProtection="1">
      <alignment/>
      <protection locked="0"/>
    </xf>
    <xf numFmtId="1" fontId="0" fillId="0" borderId="3" xfId="0" applyNumberFormat="1" applyBorder="1" applyAlignment="1" applyProtection="1">
      <alignment/>
      <protection locked="0"/>
    </xf>
    <xf numFmtId="0" fontId="53" fillId="0" borderId="3" xfId="21" applyFont="1" applyFill="1" applyBorder="1" applyAlignment="1" applyProtection="1">
      <alignment horizontal="left"/>
      <protection locked="0"/>
    </xf>
    <xf numFmtId="1" fontId="16" fillId="0" borderId="3" xfId="0" applyNumberFormat="1" applyFont="1" applyFill="1" applyBorder="1" applyAlignment="1" applyProtection="1">
      <alignment/>
      <protection locked="0"/>
    </xf>
    <xf numFmtId="1" fontId="64" fillId="12" borderId="0" xfId="0" applyNumberFormat="1" applyFont="1" applyFill="1" applyAlignment="1">
      <alignment/>
    </xf>
    <xf numFmtId="0" fontId="26" fillId="0" borderId="3" xfId="0" applyFont="1" applyFill="1" applyBorder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172" fontId="65" fillId="0" borderId="0" xfId="0" applyNumberFormat="1" applyFont="1" applyAlignment="1" applyProtection="1">
      <alignment horizontal="left"/>
      <protection locked="0"/>
    </xf>
    <xf numFmtId="1" fontId="65" fillId="0" borderId="0" xfId="0" applyNumberFormat="1" applyFont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left" indent="1"/>
      <protection locked="0"/>
    </xf>
    <xf numFmtId="0" fontId="66" fillId="0" borderId="0" xfId="0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/>
      <protection locked="0"/>
    </xf>
    <xf numFmtId="1" fontId="67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left"/>
      <protection locked="0"/>
    </xf>
    <xf numFmtId="172" fontId="55" fillId="0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9" fillId="0" borderId="0" xfId="0" applyNumberFormat="1" applyFont="1" applyFill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 horizontal="center"/>
      <protection locked="0"/>
    </xf>
    <xf numFmtId="0" fontId="3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left"/>
      <protection locked="0"/>
    </xf>
    <xf numFmtId="0" fontId="62" fillId="4" borderId="0" xfId="0" applyFont="1" applyFill="1" applyAlignment="1" applyProtection="1">
      <alignment horizontal="right"/>
      <protection locked="0"/>
    </xf>
    <xf numFmtId="0" fontId="66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1" fontId="6" fillId="0" borderId="0" xfId="0" applyNumberFormat="1" applyFont="1" applyFill="1" applyBorder="1" applyAlignment="1" applyProtection="1">
      <alignment horizontal="left"/>
      <protection locked="0"/>
    </xf>
    <xf numFmtId="2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" fontId="12" fillId="17" borderId="71" xfId="0" applyNumberFormat="1" applyFont="1" applyFill="1" applyBorder="1" applyAlignment="1" applyProtection="1">
      <alignment horizontal="center" vertical="center" wrapText="1"/>
      <protection locked="0"/>
    </xf>
    <xf numFmtId="172" fontId="23" fillId="17" borderId="1" xfId="0" applyNumberFormat="1" applyFont="1" applyFill="1" applyBorder="1" applyAlignment="1" applyProtection="1">
      <alignment horizontal="left" vertical="center" wrapText="1"/>
      <protection locked="0"/>
    </xf>
    <xf numFmtId="1" fontId="6" fillId="17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17" borderId="1" xfId="0" applyFont="1" applyFill="1" applyBorder="1" applyAlignment="1" applyProtection="1">
      <alignment horizontal="center" vertical="center" wrapText="1"/>
      <protection locked="0"/>
    </xf>
    <xf numFmtId="172" fontId="6" fillId="17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14" borderId="1" xfId="0" applyFont="1" applyFill="1" applyBorder="1" applyAlignment="1" applyProtection="1">
      <alignment horizontal="center" vertical="center" wrapText="1"/>
      <protection locked="0"/>
    </xf>
    <xf numFmtId="0" fontId="7" fillId="15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9" borderId="1" xfId="0" applyFont="1" applyFill="1" applyBorder="1" applyAlignment="1" applyProtection="1">
      <alignment horizontal="center" vertical="center" wrapText="1"/>
      <protection locked="0"/>
    </xf>
    <xf numFmtId="0" fontId="7" fillId="15" borderId="66" xfId="0" applyFont="1" applyFill="1" applyBorder="1" applyAlignment="1" applyProtection="1">
      <alignment horizontal="center" vertical="center" wrapText="1"/>
      <protection locked="0"/>
    </xf>
    <xf numFmtId="0" fontId="7" fillId="4" borderId="73" xfId="0" applyFont="1" applyFill="1" applyBorder="1" applyAlignment="1" applyProtection="1">
      <alignment horizontal="center" vertical="center" wrapText="1"/>
      <protection locked="0"/>
    </xf>
    <xf numFmtId="0" fontId="7" fillId="4" borderId="74" xfId="0" applyFont="1" applyFill="1" applyBorder="1" applyAlignment="1" applyProtection="1">
      <alignment horizontal="center" vertical="center" wrapText="1"/>
      <protection locked="0"/>
    </xf>
    <xf numFmtId="0" fontId="7" fillId="9" borderId="73" xfId="0" applyFont="1" applyFill="1" applyBorder="1" applyAlignment="1" applyProtection="1">
      <alignment vertical="center" wrapText="1"/>
      <protection locked="0"/>
    </xf>
    <xf numFmtId="0" fontId="7" fillId="9" borderId="1" xfId="0" applyFont="1" applyFill="1" applyBorder="1" applyAlignment="1" applyProtection="1">
      <alignment vertical="center" wrapText="1"/>
      <protection locked="0"/>
    </xf>
    <xf numFmtId="0" fontId="7" fillId="9" borderId="75" xfId="0" applyFont="1" applyFill="1" applyBorder="1" applyAlignment="1" applyProtection="1">
      <alignment vertical="center" wrapText="1"/>
      <protection locked="0"/>
    </xf>
    <xf numFmtId="0" fontId="7" fillId="14" borderId="73" xfId="0" applyFont="1" applyFill="1" applyBorder="1" applyAlignment="1" applyProtection="1">
      <alignment vertical="center" wrapText="1"/>
      <protection locked="0"/>
    </xf>
    <xf numFmtId="0" fontId="7" fillId="14" borderId="1" xfId="0" applyFont="1" applyFill="1" applyBorder="1" applyAlignment="1" applyProtection="1">
      <alignment vertical="center" wrapText="1"/>
      <protection locked="0"/>
    </xf>
    <xf numFmtId="0" fontId="7" fillId="14" borderId="75" xfId="0" applyFont="1" applyFill="1" applyBorder="1" applyAlignment="1" applyProtection="1">
      <alignment vertical="center" wrapText="1"/>
      <protection locked="0"/>
    </xf>
    <xf numFmtId="0" fontId="7" fillId="15" borderId="73" xfId="0" applyFont="1" applyFill="1" applyBorder="1" applyAlignment="1" applyProtection="1">
      <alignment vertical="center" wrapText="1"/>
      <protection locked="0"/>
    </xf>
    <xf numFmtId="0" fontId="7" fillId="15" borderId="1" xfId="0" applyFont="1" applyFill="1" applyBorder="1" applyAlignment="1" applyProtection="1">
      <alignment vertical="center" wrapText="1"/>
      <protection locked="0"/>
    </xf>
    <xf numFmtId="0" fontId="7" fillId="15" borderId="75" xfId="0" applyFont="1" applyFill="1" applyBorder="1" applyAlignment="1" applyProtection="1">
      <alignment vertical="center" wrapText="1"/>
      <protection locked="0"/>
    </xf>
    <xf numFmtId="0" fontId="7" fillId="4" borderId="73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 wrapText="1"/>
      <protection locked="0"/>
    </xf>
    <xf numFmtId="0" fontId="7" fillId="4" borderId="75" xfId="0" applyFont="1" applyFill="1" applyBorder="1" applyAlignment="1" applyProtection="1">
      <alignment vertical="center" wrapText="1"/>
      <protection locked="0"/>
    </xf>
    <xf numFmtId="1" fontId="4" fillId="0" borderId="46" xfId="0" applyNumberFormat="1" applyFont="1" applyBorder="1" applyAlignment="1" applyProtection="1">
      <alignment horizontal="center"/>
      <protection locked="0"/>
    </xf>
    <xf numFmtId="172" fontId="7" fillId="0" borderId="2" xfId="0" applyNumberFormat="1" applyFont="1" applyFill="1" applyBorder="1" applyAlignment="1" applyProtection="1">
      <alignment horizontal="left"/>
      <protection locked="0"/>
    </xf>
    <xf numFmtId="172" fontId="6" fillId="0" borderId="3" xfId="0" applyNumberFormat="1" applyFont="1" applyBorder="1" applyAlignment="1" applyProtection="1">
      <alignment horizontal="center"/>
      <protection locked="0"/>
    </xf>
    <xf numFmtId="1" fontId="7" fillId="0" borderId="76" xfId="0" applyNumberFormat="1" applyFont="1" applyBorder="1" applyAlignment="1" applyProtection="1">
      <alignment/>
      <protection locked="0"/>
    </xf>
    <xf numFmtId="1" fontId="7" fillId="0" borderId="2" xfId="0" applyNumberFormat="1" applyFont="1" applyBorder="1" applyAlignment="1" applyProtection="1">
      <alignment/>
      <protection locked="0"/>
    </xf>
    <xf numFmtId="1" fontId="7" fillId="0" borderId="77" xfId="0" applyNumberFormat="1" applyFont="1" applyBorder="1" applyAlignment="1" applyProtection="1">
      <alignment/>
      <protection locked="0"/>
    </xf>
    <xf numFmtId="1" fontId="7" fillId="17" borderId="77" xfId="0" applyNumberFormat="1" applyFont="1" applyFill="1" applyBorder="1" applyAlignment="1" applyProtection="1">
      <alignment/>
      <protection locked="0"/>
    </xf>
    <xf numFmtId="0" fontId="7" fillId="0" borderId="76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77" xfId="0" applyFont="1" applyFill="1" applyBorder="1" applyAlignment="1" applyProtection="1">
      <alignment/>
      <protection locked="0"/>
    </xf>
    <xf numFmtId="0" fontId="7" fillId="0" borderId="46" xfId="0" applyFont="1" applyFill="1" applyBorder="1" applyAlignment="1" applyProtection="1">
      <alignment/>
      <protection locked="0"/>
    </xf>
    <xf numFmtId="0" fontId="7" fillId="0" borderId="78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/>
    </xf>
    <xf numFmtId="0" fontId="7" fillId="0" borderId="78" xfId="0" applyFont="1" applyFill="1" applyBorder="1" applyAlignment="1" applyProtection="1">
      <alignment horizontal="center"/>
      <protection locked="0"/>
    </xf>
    <xf numFmtId="0" fontId="7" fillId="0" borderId="2" xfId="21" applyFont="1" applyFill="1" applyBorder="1" applyAlignment="1" applyProtection="1">
      <alignment horizontal="center"/>
      <protection locked="0"/>
    </xf>
    <xf numFmtId="0" fontId="7" fillId="0" borderId="79" xfId="21" applyFont="1" applyFill="1" applyBorder="1" applyAlignment="1" applyProtection="1">
      <alignment horizontal="center"/>
      <protection locked="0"/>
    </xf>
    <xf numFmtId="0" fontId="7" fillId="0" borderId="80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7" fillId="0" borderId="31" xfId="21" applyFont="1" applyFill="1" applyBorder="1" applyAlignment="1" applyProtection="1">
      <alignment horizontal="center"/>
      <protection locked="0"/>
    </xf>
    <xf numFmtId="0" fontId="7" fillId="0" borderId="81" xfId="21" applyFont="1" applyFill="1" applyBorder="1" applyAlignment="1" applyProtection="1">
      <alignment horizontal="center"/>
      <protection locked="0"/>
    </xf>
    <xf numFmtId="0" fontId="7" fillId="0" borderId="82" xfId="0" applyFont="1" applyFill="1" applyBorder="1" applyAlignment="1" applyProtection="1">
      <alignment horizontal="center"/>
      <protection locked="0"/>
    </xf>
    <xf numFmtId="0" fontId="7" fillId="0" borderId="83" xfId="21" applyFont="1" applyFill="1" applyBorder="1" applyAlignment="1" applyProtection="1">
      <alignment horizontal="center"/>
      <protection locked="0"/>
    </xf>
    <xf numFmtId="1" fontId="4" fillId="0" borderId="45" xfId="0" applyNumberFormat="1" applyFont="1" applyBorder="1" applyAlignment="1" applyProtection="1">
      <alignment horizontal="center"/>
      <protection locked="0"/>
    </xf>
    <xf numFmtId="172" fontId="7" fillId="0" borderId="3" xfId="0" applyNumberFormat="1" applyFont="1" applyFill="1" applyBorder="1" applyAlignment="1" applyProtection="1">
      <alignment horizontal="left"/>
      <protection locked="0"/>
    </xf>
    <xf numFmtId="1" fontId="7" fillId="0" borderId="84" xfId="0" applyNumberFormat="1" applyFont="1" applyBorder="1" applyAlignment="1" applyProtection="1">
      <alignment/>
      <protection locked="0"/>
    </xf>
    <xf numFmtId="1" fontId="7" fillId="17" borderId="3" xfId="0" applyNumberFormat="1" applyFont="1" applyFill="1" applyBorder="1" applyAlignment="1" applyProtection="1">
      <alignment/>
      <protection locked="0"/>
    </xf>
    <xf numFmtId="1" fontId="7" fillId="0" borderId="3" xfId="0" applyNumberFormat="1" applyFont="1" applyBorder="1" applyAlignment="1" applyProtection="1">
      <alignment/>
      <protection locked="0"/>
    </xf>
    <xf numFmtId="1" fontId="7" fillId="0" borderId="85" xfId="0" applyNumberFormat="1" applyFont="1" applyBorder="1" applyAlignment="1" applyProtection="1">
      <alignment/>
      <protection locked="0"/>
    </xf>
    <xf numFmtId="1" fontId="7" fillId="17" borderId="84" xfId="0" applyNumberFormat="1" applyFont="1" applyFill="1" applyBorder="1" applyAlignment="1" applyProtection="1">
      <alignment/>
      <protection locked="0"/>
    </xf>
    <xf numFmtId="0" fontId="7" fillId="0" borderId="84" xfId="21" applyFont="1" applyFill="1" applyBorder="1" applyAlignment="1" applyProtection="1">
      <alignment horizontal="center"/>
      <protection locked="0"/>
    </xf>
    <xf numFmtId="0" fontId="7" fillId="0" borderId="3" xfId="21" applyFont="1" applyFill="1" applyBorder="1" applyAlignment="1" applyProtection="1">
      <alignment horizontal="center"/>
      <protection locked="0"/>
    </xf>
    <xf numFmtId="0" fontId="7" fillId="17" borderId="85" xfId="21" applyFont="1" applyFill="1" applyBorder="1" applyAlignment="1" applyProtection="1">
      <alignment horizontal="center"/>
      <protection locked="0"/>
    </xf>
    <xf numFmtId="0" fontId="7" fillId="0" borderId="84" xfId="0" applyFont="1" applyFill="1" applyBorder="1" applyAlignment="1" applyProtection="1">
      <alignment horizontal="center"/>
      <protection locked="0"/>
    </xf>
    <xf numFmtId="0" fontId="7" fillId="17" borderId="85" xfId="0" applyFont="1" applyFill="1" applyBorder="1" applyAlignment="1" applyProtection="1">
      <alignment horizontal="center"/>
      <protection locked="0"/>
    </xf>
    <xf numFmtId="0" fontId="7" fillId="0" borderId="45" xfId="21" applyFont="1" applyFill="1" applyBorder="1" applyAlignment="1" applyProtection="1">
      <alignment horizontal="center"/>
      <protection locked="0"/>
    </xf>
    <xf numFmtId="1" fontId="7" fillId="0" borderId="86" xfId="0" applyNumberFormat="1" applyFont="1" applyFill="1" applyBorder="1" applyAlignment="1" applyProtection="1">
      <alignment/>
      <protection locked="0"/>
    </xf>
    <xf numFmtId="0" fontId="7" fillId="0" borderId="3" xfId="0" applyFont="1" applyFill="1" applyBorder="1" applyAlignment="1" applyProtection="1">
      <alignment/>
      <protection locked="0"/>
    </xf>
    <xf numFmtId="0" fontId="7" fillId="0" borderId="87" xfId="0" applyFont="1" applyFill="1" applyBorder="1" applyAlignment="1" applyProtection="1">
      <alignment/>
      <protection locked="0"/>
    </xf>
    <xf numFmtId="1" fontId="7" fillId="0" borderId="86" xfId="0" applyNumberFormat="1" applyFont="1" applyFill="1" applyBorder="1" applyAlignment="1" applyProtection="1">
      <alignment/>
      <protection locked="0"/>
    </xf>
    <xf numFmtId="0" fontId="7" fillId="0" borderId="3" xfId="0" applyFont="1" applyFill="1" applyBorder="1" applyAlignment="1" applyProtection="1">
      <alignment/>
      <protection locked="0"/>
    </xf>
    <xf numFmtId="0" fontId="7" fillId="0" borderId="88" xfId="0" applyFont="1" applyFill="1" applyBorder="1" applyAlignment="1" applyProtection="1">
      <alignment/>
      <protection locked="0"/>
    </xf>
    <xf numFmtId="0" fontId="7" fillId="0" borderId="45" xfId="0" applyFont="1" applyFill="1" applyBorder="1" applyAlignment="1" applyProtection="1">
      <alignment/>
      <protection locked="0"/>
    </xf>
    <xf numFmtId="1" fontId="7" fillId="0" borderId="84" xfId="0" applyNumberFormat="1" applyFont="1" applyFill="1" applyBorder="1" applyAlignment="1" applyProtection="1">
      <alignment horizontal="center"/>
      <protection locked="0"/>
    </xf>
    <xf numFmtId="0" fontId="7" fillId="0" borderId="85" xfId="0" applyFont="1" applyFill="1" applyBorder="1" applyAlignment="1" applyProtection="1">
      <alignment horizontal="center"/>
      <protection locked="0"/>
    </xf>
    <xf numFmtId="1" fontId="68" fillId="0" borderId="45" xfId="21" applyNumberFormat="1" applyFont="1" applyBorder="1" applyAlignment="1" applyProtection="1">
      <alignment horizontal="center"/>
      <protection locked="0"/>
    </xf>
    <xf numFmtId="0" fontId="69" fillId="0" borderId="3" xfId="0" applyFont="1" applyFill="1" applyBorder="1" applyAlignment="1">
      <alignment horizontal="left" indent="1"/>
    </xf>
    <xf numFmtId="1" fontId="7" fillId="17" borderId="85" xfId="0" applyNumberFormat="1" applyFont="1" applyFill="1" applyBorder="1" applyAlignment="1" applyProtection="1">
      <alignment/>
      <protection locked="0"/>
    </xf>
    <xf numFmtId="0" fontId="7" fillId="17" borderId="8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85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7" fillId="17" borderId="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86" xfId="21" applyFont="1" applyFill="1" applyBorder="1" applyAlignment="1" applyProtection="1">
      <alignment horizontal="center"/>
      <protection locked="0"/>
    </xf>
    <xf numFmtId="1" fontId="7" fillId="0" borderId="3" xfId="0" applyNumberFormat="1" applyFont="1" applyFill="1" applyBorder="1" applyAlignment="1" applyProtection="1">
      <alignment horizontal="center"/>
      <protection locked="0"/>
    </xf>
    <xf numFmtId="0" fontId="7" fillId="0" borderId="87" xfId="21" applyFont="1" applyFill="1" applyBorder="1" applyAlignment="1" applyProtection="1">
      <alignment horizontal="center"/>
      <protection locked="0"/>
    </xf>
    <xf numFmtId="0" fontId="7" fillId="0" borderId="86" xfId="0" applyFont="1" applyFill="1" applyBorder="1" applyAlignment="1" applyProtection="1">
      <alignment horizontal="center"/>
      <protection locked="0"/>
    </xf>
    <xf numFmtId="1" fontId="7" fillId="0" borderId="45" xfId="0" applyNumberFormat="1" applyFont="1" applyFill="1" applyBorder="1" applyAlignment="1" applyProtection="1">
      <alignment horizontal="center"/>
      <protection locked="0"/>
    </xf>
    <xf numFmtId="0" fontId="7" fillId="0" borderId="84" xfId="21" applyFont="1" applyFill="1" applyBorder="1" applyAlignment="1" applyProtection="1">
      <alignment horizontal="center" vertical="center"/>
      <protection locked="0"/>
    </xf>
    <xf numFmtId="0" fontId="7" fillId="0" borderId="3" xfId="2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85" xfId="0" applyFont="1" applyFill="1" applyBorder="1" applyAlignment="1" applyProtection="1">
      <alignment horizontal="center" vertical="center"/>
      <protection locked="0"/>
    </xf>
    <xf numFmtId="0" fontId="7" fillId="0" borderId="84" xfId="0" applyFont="1" applyFill="1" applyBorder="1" applyAlignment="1" applyProtection="1">
      <alignment/>
      <protection locked="0"/>
    </xf>
    <xf numFmtId="0" fontId="7" fillId="0" borderId="85" xfId="0" applyFont="1" applyFill="1" applyBorder="1" applyAlignment="1" applyProtection="1">
      <alignment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7" fillId="0" borderId="86" xfId="0" applyFont="1" applyFill="1" applyBorder="1" applyAlignment="1" applyProtection="1">
      <alignment/>
      <protection locked="0"/>
    </xf>
    <xf numFmtId="0" fontId="7" fillId="0" borderId="86" xfId="0" applyFont="1" applyFill="1" applyBorder="1" applyAlignment="1" applyProtection="1">
      <alignment/>
      <protection locked="0"/>
    </xf>
    <xf numFmtId="0" fontId="69" fillId="0" borderId="3" xfId="21" applyFont="1" applyFill="1" applyBorder="1" applyAlignment="1" applyProtection="1">
      <alignment horizontal="left" indent="1"/>
      <protection locked="0"/>
    </xf>
    <xf numFmtId="0" fontId="7" fillId="17" borderId="3" xfId="21" applyFont="1" applyFill="1" applyBorder="1" applyAlignment="1" applyProtection="1">
      <alignment horizontal="center"/>
      <protection locked="0"/>
    </xf>
    <xf numFmtId="0" fontId="7" fillId="0" borderId="85" xfId="21" applyFont="1" applyFill="1" applyBorder="1" applyAlignment="1" applyProtection="1">
      <alignment horizontal="center"/>
      <protection locked="0"/>
    </xf>
    <xf numFmtId="0" fontId="7" fillId="0" borderId="87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1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85" xfId="21" applyFont="1" applyFill="1" applyBorder="1" applyAlignment="1" applyProtection="1">
      <alignment horizontal="center" vertical="center"/>
      <protection locked="0"/>
    </xf>
    <xf numFmtId="0" fontId="7" fillId="0" borderId="84" xfId="0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Fill="1" applyBorder="1" applyAlignment="1" applyProtection="1">
      <alignment/>
      <protection locked="0"/>
    </xf>
    <xf numFmtId="0" fontId="7" fillId="0" borderId="84" xfId="21" applyFont="1" applyFill="1" applyBorder="1" applyAlignment="1" applyProtection="1">
      <alignment horizontal="left"/>
      <protection locked="0"/>
    </xf>
    <xf numFmtId="0" fontId="7" fillId="0" borderId="3" xfId="21" applyFont="1" applyFill="1" applyBorder="1" applyAlignment="1" applyProtection="1">
      <alignment horizontal="left"/>
      <protection locked="0"/>
    </xf>
    <xf numFmtId="0" fontId="7" fillId="0" borderId="85" xfId="21" applyFont="1" applyFill="1" applyBorder="1" applyAlignment="1" applyProtection="1">
      <alignment horizontal="left"/>
      <protection locked="0"/>
    </xf>
    <xf numFmtId="0" fontId="28" fillId="0" borderId="3" xfId="21" applyFont="1" applyFill="1" applyBorder="1" applyAlignment="1" applyProtection="1">
      <alignment horizontal="center"/>
      <protection locked="0"/>
    </xf>
    <xf numFmtId="0" fontId="7" fillId="0" borderId="45" xfId="21" applyFont="1" applyFill="1" applyBorder="1" applyAlignment="1" applyProtection="1">
      <alignment horizontal="left"/>
      <protection locked="0"/>
    </xf>
    <xf numFmtId="1" fontId="7" fillId="0" borderId="86" xfId="0" applyNumberFormat="1" applyFont="1" applyFill="1" applyBorder="1" applyAlignment="1" applyProtection="1">
      <alignment horizontal="center"/>
      <protection locked="0"/>
    </xf>
    <xf numFmtId="0" fontId="7" fillId="0" borderId="86" xfId="21" applyFont="1" applyFill="1" applyBorder="1" applyAlignment="1" applyProtection="1">
      <alignment/>
      <protection locked="0"/>
    </xf>
    <xf numFmtId="0" fontId="7" fillId="0" borderId="3" xfId="21" applyFont="1" applyFill="1" applyBorder="1" applyAlignment="1" applyProtection="1">
      <alignment/>
      <protection locked="0"/>
    </xf>
    <xf numFmtId="0" fontId="7" fillId="0" borderId="88" xfId="21" applyFont="1" applyFill="1" applyBorder="1" applyAlignment="1" applyProtection="1">
      <alignment/>
      <protection locked="0"/>
    </xf>
    <xf numFmtId="0" fontId="7" fillId="0" borderId="45" xfId="21" applyFont="1" applyFill="1" applyBorder="1" applyAlignment="1" applyProtection="1">
      <alignment/>
      <protection locked="0"/>
    </xf>
    <xf numFmtId="0" fontId="7" fillId="0" borderId="84" xfId="0" applyFont="1" applyBorder="1" applyAlignment="1" applyProtection="1">
      <alignment/>
      <protection locked="0"/>
    </xf>
    <xf numFmtId="0" fontId="7" fillId="0" borderId="85" xfId="0" applyFont="1" applyBorder="1" applyAlignment="1" applyProtection="1">
      <alignment/>
      <protection locked="0"/>
    </xf>
    <xf numFmtId="0" fontId="7" fillId="0" borderId="76" xfId="0" applyFont="1" applyFill="1" applyBorder="1" applyAlignment="1" applyProtection="1">
      <alignment horizontal="center"/>
      <protection locked="0"/>
    </xf>
    <xf numFmtId="0" fontId="7" fillId="0" borderId="77" xfId="21" applyFont="1" applyFill="1" applyBorder="1" applyAlignment="1" applyProtection="1">
      <alignment horizontal="center"/>
      <protection locked="0"/>
    </xf>
    <xf numFmtId="0" fontId="7" fillId="0" borderId="89" xfId="21" applyFont="1" applyFill="1" applyBorder="1" applyAlignment="1" applyProtection="1">
      <alignment horizontal="center"/>
      <protection locked="0"/>
    </xf>
    <xf numFmtId="1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4" xfId="21" applyFont="1" applyFill="1" applyBorder="1" applyAlignment="1" applyProtection="1">
      <alignment horizontal="center"/>
      <protection locked="0"/>
    </xf>
    <xf numFmtId="0" fontId="7" fillId="0" borderId="90" xfId="21" applyFont="1" applyFill="1" applyBorder="1" applyAlignment="1" applyProtection="1">
      <alignment horizontal="center"/>
      <protection locked="0"/>
    </xf>
    <xf numFmtId="1" fontId="7" fillId="0" borderId="85" xfId="0" applyNumberFormat="1" applyFont="1" applyFill="1" applyBorder="1" applyAlignment="1" applyProtection="1">
      <alignment horizontal="center"/>
      <protection locked="0"/>
    </xf>
    <xf numFmtId="0" fontId="0" fillId="0" borderId="84" xfId="0" applyBorder="1" applyAlignment="1" applyProtection="1">
      <alignment/>
      <protection locked="0"/>
    </xf>
    <xf numFmtId="0" fontId="0" fillId="0" borderId="85" xfId="0" applyBorder="1" applyAlignment="1" applyProtection="1">
      <alignment/>
      <protection locked="0"/>
    </xf>
    <xf numFmtId="1" fontId="4" fillId="0" borderId="85" xfId="0" applyNumberFormat="1" applyFont="1" applyBorder="1" applyAlignment="1" applyProtection="1">
      <alignment/>
      <protection locked="0"/>
    </xf>
    <xf numFmtId="0" fontId="4" fillId="0" borderId="84" xfId="0" applyFont="1" applyBorder="1" applyAlignment="1" applyProtection="1">
      <alignment/>
      <protection locked="0"/>
    </xf>
    <xf numFmtId="0" fontId="0" fillId="0" borderId="85" xfId="0" applyFill="1" applyBorder="1" applyAlignment="1" applyProtection="1">
      <alignment/>
      <protection locked="0"/>
    </xf>
    <xf numFmtId="0" fontId="0" fillId="0" borderId="84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1" fontId="4" fillId="0" borderId="45" xfId="0" applyNumberFormat="1" applyFont="1" applyFill="1" applyBorder="1" applyAlignment="1" applyProtection="1">
      <alignment/>
      <protection locked="0"/>
    </xf>
    <xf numFmtId="0" fontId="7" fillId="0" borderId="86" xfId="21" applyFont="1" applyFill="1" applyBorder="1" applyAlignment="1" applyProtection="1">
      <alignment horizontal="left"/>
      <protection locked="0"/>
    </xf>
    <xf numFmtId="0" fontId="7" fillId="0" borderId="87" xfId="21" applyFont="1" applyFill="1" applyBorder="1" applyAlignment="1" applyProtection="1">
      <alignment horizontal="left"/>
      <protection locked="0"/>
    </xf>
    <xf numFmtId="0" fontId="7" fillId="0" borderId="87" xfId="21" applyFont="1" applyFill="1" applyBorder="1" applyAlignment="1" applyProtection="1">
      <alignment/>
      <protection locked="0"/>
    </xf>
    <xf numFmtId="0" fontId="7" fillId="17" borderId="3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/>
      <protection locked="0"/>
    </xf>
    <xf numFmtId="0" fontId="69" fillId="0" borderId="3" xfId="0" applyFont="1" applyBorder="1" applyAlignment="1" applyProtection="1">
      <alignment horizontal="left" indent="1"/>
      <protection locked="0"/>
    </xf>
    <xf numFmtId="1" fontId="7" fillId="0" borderId="84" xfId="0" applyNumberFormat="1" applyFont="1" applyFill="1" applyBorder="1" applyAlignment="1" applyProtection="1">
      <alignment/>
      <protection locked="0"/>
    </xf>
    <xf numFmtId="1" fontId="7" fillId="0" borderId="85" xfId="0" applyNumberFormat="1" applyFont="1" applyFill="1" applyBorder="1" applyAlignment="1" applyProtection="1">
      <alignment/>
      <protection locked="0"/>
    </xf>
    <xf numFmtId="0" fontId="7" fillId="17" borderId="84" xfId="0" applyFont="1" applyFill="1" applyBorder="1" applyAlignment="1" applyProtection="1">
      <alignment horizontal="center"/>
      <protection locked="0"/>
    </xf>
    <xf numFmtId="0" fontId="28" fillId="0" borderId="84" xfId="0" applyFont="1" applyFill="1" applyBorder="1" applyAlignment="1" applyProtection="1">
      <alignment horizontal="center"/>
      <protection locked="0"/>
    </xf>
    <xf numFmtId="0" fontId="28" fillId="0" borderId="3" xfId="0" applyFont="1" applyFill="1" applyBorder="1" applyAlignment="1" applyProtection="1">
      <alignment horizontal="center"/>
      <protection locked="0"/>
    </xf>
    <xf numFmtId="0" fontId="7" fillId="0" borderId="86" xfId="0" applyFont="1" applyFill="1" applyBorder="1" applyAlignment="1">
      <alignment horizontal="center"/>
    </xf>
    <xf numFmtId="1" fontId="7" fillId="0" borderId="84" xfId="0" applyNumberFormat="1" applyFont="1" applyFill="1" applyBorder="1" applyAlignment="1" applyProtection="1">
      <alignment horizontal="center" vertical="center"/>
      <protection locked="0"/>
    </xf>
    <xf numFmtId="1" fontId="70" fillId="0" borderId="3" xfId="0" applyNumberFormat="1" applyFont="1" applyBorder="1" applyAlignment="1" applyProtection="1">
      <alignment/>
      <protection locked="0"/>
    </xf>
    <xf numFmtId="1" fontId="70" fillId="0" borderId="85" xfId="0" applyNumberFormat="1" applyFont="1" applyBorder="1" applyAlignment="1" applyProtection="1">
      <alignment/>
      <protection locked="0"/>
    </xf>
    <xf numFmtId="1" fontId="70" fillId="0" borderId="84" xfId="0" applyNumberFormat="1" applyFont="1" applyBorder="1" applyAlignment="1" applyProtection="1">
      <alignment/>
      <protection locked="0"/>
    </xf>
    <xf numFmtId="1" fontId="7" fillId="0" borderId="85" xfId="0" applyNumberFormat="1" applyFont="1" applyFill="1" applyBorder="1" applyAlignment="1" applyProtection="1">
      <alignment horizontal="center" vertical="center"/>
      <protection locked="0"/>
    </xf>
    <xf numFmtId="0" fontId="7" fillId="0" borderId="88" xfId="21" applyFont="1" applyFill="1" applyBorder="1" applyAlignment="1" applyProtection="1">
      <alignment horizontal="center"/>
      <protection locked="0"/>
    </xf>
    <xf numFmtId="0" fontId="7" fillId="0" borderId="87" xfId="0" applyFont="1" applyFill="1" applyBorder="1" applyAlignment="1" applyProtection="1">
      <alignment/>
      <protection locked="0"/>
    </xf>
    <xf numFmtId="0" fontId="71" fillId="0" borderId="3" xfId="0" applyFont="1" applyFill="1" applyBorder="1" applyAlignment="1">
      <alignment horizontal="left" indent="1"/>
    </xf>
    <xf numFmtId="0" fontId="71" fillId="0" borderId="3" xfId="21" applyFont="1" applyFill="1" applyBorder="1" applyAlignment="1" applyProtection="1">
      <alignment horizontal="left" indent="1"/>
      <protection locked="0"/>
    </xf>
    <xf numFmtId="0" fontId="7" fillId="0" borderId="87" xfId="0" applyFont="1" applyFill="1" applyBorder="1" applyAlignment="1">
      <alignment horizontal="center"/>
    </xf>
    <xf numFmtId="0" fontId="7" fillId="0" borderId="86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88" xfId="0" applyFont="1" applyFill="1" applyBorder="1" applyAlignment="1">
      <alignment/>
    </xf>
    <xf numFmtId="0" fontId="7" fillId="17" borderId="3" xfId="21" applyFont="1" applyFill="1" applyBorder="1" applyAlignment="1" applyProtection="1">
      <alignment horizontal="left"/>
      <protection locked="0"/>
    </xf>
    <xf numFmtId="0" fontId="7" fillId="0" borderId="88" xfId="0" applyFont="1" applyFill="1" applyBorder="1" applyAlignment="1" applyProtection="1">
      <alignment horizontal="center"/>
      <protection locked="0"/>
    </xf>
    <xf numFmtId="0" fontId="28" fillId="0" borderId="84" xfId="21" applyFont="1" applyFill="1" applyBorder="1" applyAlignment="1" applyProtection="1">
      <alignment horizontal="center" vertical="center"/>
      <protection locked="0"/>
    </xf>
    <xf numFmtId="0" fontId="28" fillId="0" borderId="3" xfId="21" applyFont="1" applyFill="1" applyBorder="1" applyAlignment="1" applyProtection="1">
      <alignment horizontal="center" vertical="center"/>
      <protection locked="0"/>
    </xf>
    <xf numFmtId="0" fontId="7" fillId="0" borderId="76" xfId="21" applyFont="1" applyFill="1" applyBorder="1" applyAlignment="1" applyProtection="1">
      <alignment horizontal="left"/>
      <protection locked="0"/>
    </xf>
    <xf numFmtId="0" fontId="7" fillId="0" borderId="2" xfId="21" applyFont="1" applyFill="1" applyBorder="1" applyAlignment="1" applyProtection="1">
      <alignment horizontal="left"/>
      <protection locked="0"/>
    </xf>
    <xf numFmtId="0" fontId="7" fillId="0" borderId="77" xfId="21" applyFont="1" applyFill="1" applyBorder="1" applyAlignment="1" applyProtection="1">
      <alignment horizontal="left"/>
      <protection locked="0"/>
    </xf>
    <xf numFmtId="0" fontId="7" fillId="0" borderId="46" xfId="21" applyFont="1" applyFill="1" applyBorder="1" applyAlignment="1" applyProtection="1">
      <alignment horizontal="left"/>
      <protection locked="0"/>
    </xf>
    <xf numFmtId="1" fontId="28" fillId="0" borderId="85" xfId="0" applyNumberFormat="1" applyFont="1" applyFill="1" applyBorder="1" applyAlignment="1" applyProtection="1">
      <alignment horizontal="center" vertical="center"/>
      <protection locked="0"/>
    </xf>
    <xf numFmtId="1" fontId="7" fillId="0" borderId="88" xfId="0" applyNumberFormat="1" applyFont="1" applyFill="1" applyBorder="1" applyAlignment="1" applyProtection="1">
      <alignment horizontal="center"/>
      <protection locked="0"/>
    </xf>
    <xf numFmtId="1" fontId="7" fillId="0" borderId="87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17" borderId="2" xfId="0" applyFont="1" applyFill="1" applyBorder="1" applyAlignment="1" applyProtection="1">
      <alignment horizontal="center"/>
      <protection locked="0"/>
    </xf>
    <xf numFmtId="0" fontId="28" fillId="0" borderId="2" xfId="0" applyFont="1" applyFill="1" applyBorder="1" applyAlignment="1" applyProtection="1">
      <alignment horizontal="center"/>
      <protection locked="0"/>
    </xf>
    <xf numFmtId="0" fontId="7" fillId="0" borderId="77" xfId="0" applyFont="1" applyFill="1" applyBorder="1" applyAlignment="1" applyProtection="1">
      <alignment horizontal="center"/>
      <protection locked="0"/>
    </xf>
    <xf numFmtId="0" fontId="7" fillId="0" borderId="84" xfId="0" applyFont="1" applyFill="1" applyBorder="1" applyAlignment="1">
      <alignment horizontal="center" vertical="center"/>
    </xf>
    <xf numFmtId="0" fontId="69" fillId="0" borderId="3" xfId="21" applyFont="1" applyBorder="1" applyAlignment="1" applyProtection="1">
      <alignment horizontal="left" indent="1"/>
      <protection locked="0"/>
    </xf>
    <xf numFmtId="0" fontId="7" fillId="0" borderId="20" xfId="21" applyFont="1" applyFill="1" applyBorder="1" applyAlignment="1" applyProtection="1">
      <alignment horizontal="left"/>
      <protection locked="0"/>
    </xf>
    <xf numFmtId="0" fontId="7" fillId="17" borderId="20" xfId="21" applyFont="1" applyFill="1" applyBorder="1" applyAlignment="1" applyProtection="1">
      <alignment horizontal="center"/>
      <protection locked="0"/>
    </xf>
    <xf numFmtId="0" fontId="7" fillId="0" borderId="46" xfId="2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46" xfId="0" applyFont="1" applyFill="1" applyBorder="1" applyAlignment="1" applyProtection="1">
      <alignment horizontal="center"/>
      <protection locked="0"/>
    </xf>
    <xf numFmtId="0" fontId="7" fillId="0" borderId="9" xfId="21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28" fillId="0" borderId="85" xfId="21" applyFont="1" applyFill="1" applyBorder="1" applyAlignment="1" applyProtection="1">
      <alignment horizontal="center" vertical="center"/>
      <protection locked="0"/>
    </xf>
    <xf numFmtId="0" fontId="7" fillId="0" borderId="91" xfId="0" applyFont="1" applyFill="1" applyBorder="1" applyAlignment="1" applyProtection="1">
      <alignment horizontal="center"/>
      <protection locked="0"/>
    </xf>
    <xf numFmtId="0" fontId="26" fillId="0" borderId="2" xfId="21" applyFont="1" applyFill="1" applyBorder="1" applyAlignment="1" applyProtection="1">
      <alignment horizontal="left" indent="1"/>
      <protection locked="0"/>
    </xf>
    <xf numFmtId="0" fontId="7" fillId="0" borderId="91" xfId="21" applyFont="1" applyFill="1" applyBorder="1" applyAlignment="1" applyProtection="1">
      <alignment horizontal="center"/>
      <protection locked="0"/>
    </xf>
    <xf numFmtId="0" fontId="7" fillId="0" borderId="84" xfId="21" applyFont="1" applyFill="1" applyBorder="1" applyAlignment="1" applyProtection="1">
      <alignment/>
      <protection locked="0"/>
    </xf>
    <xf numFmtId="0" fontId="7" fillId="0" borderId="91" xfId="21" applyFont="1" applyFill="1" applyBorder="1" applyAlignment="1" applyProtection="1">
      <alignment/>
      <protection locked="0"/>
    </xf>
    <xf numFmtId="0" fontId="69" fillId="0" borderId="0" xfId="0" applyFont="1" applyFill="1" applyAlignment="1" applyProtection="1">
      <alignment horizontal="left" indent="1"/>
      <protection locked="0"/>
    </xf>
    <xf numFmtId="0" fontId="7" fillId="0" borderId="91" xfId="0" applyFont="1" applyFill="1" applyBorder="1" applyAlignment="1">
      <alignment horizontal="center"/>
    </xf>
    <xf numFmtId="0" fontId="7" fillId="17" borderId="84" xfId="21" applyFont="1" applyFill="1" applyBorder="1" applyAlignment="1" applyProtection="1">
      <alignment horizontal="center"/>
      <protection locked="0"/>
    </xf>
    <xf numFmtId="0" fontId="69" fillId="0" borderId="2" xfId="0" applyFont="1" applyBorder="1" applyAlignment="1" applyProtection="1">
      <alignment horizontal="left" indent="1"/>
      <protection locked="0"/>
    </xf>
    <xf numFmtId="0" fontId="7" fillId="0" borderId="91" xfId="0" applyFont="1" applyFill="1" applyBorder="1" applyAlignment="1" applyProtection="1">
      <alignment/>
      <protection locked="0"/>
    </xf>
    <xf numFmtId="0" fontId="26" fillId="0" borderId="2" xfId="0" applyFont="1" applyFill="1" applyBorder="1" applyAlignment="1" applyProtection="1">
      <alignment horizontal="left" vertical="center" indent="1"/>
      <protection locked="0"/>
    </xf>
    <xf numFmtId="0" fontId="26" fillId="0" borderId="3" xfId="0" applyFont="1" applyFill="1" applyBorder="1" applyAlignment="1">
      <alignment horizontal="left" vertical="center" indent="1"/>
    </xf>
    <xf numFmtId="1" fontId="4" fillId="0" borderId="0" xfId="0" applyNumberFormat="1" applyFont="1" applyBorder="1" applyAlignment="1" applyProtection="1">
      <alignment horizontal="center"/>
      <protection locked="0"/>
    </xf>
    <xf numFmtId="172" fontId="7" fillId="0" borderId="92" xfId="0" applyNumberFormat="1" applyFont="1" applyFill="1" applyBorder="1" applyAlignment="1" applyProtection="1">
      <alignment horizontal="left"/>
      <protection locked="0"/>
    </xf>
    <xf numFmtId="1" fontId="5" fillId="0" borderId="92" xfId="0" applyNumberFormat="1" applyFont="1" applyFill="1" applyBorder="1" applyAlignment="1" applyProtection="1">
      <alignment horizontal="center"/>
      <protection locked="0"/>
    </xf>
    <xf numFmtId="0" fontId="26" fillId="0" borderId="92" xfId="0" applyFont="1" applyFill="1" applyBorder="1" applyAlignment="1">
      <alignment horizontal="left" vertical="center" indent="1"/>
    </xf>
    <xf numFmtId="172" fontId="6" fillId="0" borderId="92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/>
      <protection locked="0"/>
    </xf>
    <xf numFmtId="0" fontId="7" fillId="0" borderId="0" xfId="21" applyFont="1" applyFill="1" applyBorder="1" applyAlignment="1" applyProtection="1">
      <alignment horizontal="left"/>
      <protection locked="0"/>
    </xf>
    <xf numFmtId="0" fontId="7" fillId="0" borderId="0" xfId="21" applyFont="1" applyFill="1" applyBorder="1" applyAlignment="1" applyProtection="1">
      <alignment/>
      <protection locked="0"/>
    </xf>
    <xf numFmtId="0" fontId="7" fillId="0" borderId="0" xfId="2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172" fontId="0" fillId="0" borderId="0" xfId="0" applyNumberFormat="1" applyFont="1" applyBorder="1" applyAlignment="1" applyProtection="1">
      <alignment horizontal="left"/>
      <protection locked="0"/>
    </xf>
    <xf numFmtId="1" fontId="16" fillId="0" borderId="0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left" indent="1"/>
      <protection locked="0"/>
    </xf>
    <xf numFmtId="172" fontId="3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/>
      <protection locked="0"/>
    </xf>
    <xf numFmtId="1" fontId="4" fillId="0" borderId="0" xfId="0" applyNumberFormat="1" applyFont="1" applyFill="1" applyAlignment="1" applyProtection="1">
      <alignment/>
      <protection locked="0"/>
    </xf>
    <xf numFmtId="172" fontId="34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 indent="1"/>
      <protection locked="0"/>
    </xf>
    <xf numFmtId="0" fontId="7" fillId="14" borderId="93" xfId="0" applyFont="1" applyFill="1" applyBorder="1" applyAlignment="1" applyProtection="1">
      <alignment horizontal="center" vertical="center" wrapText="1"/>
      <protection locked="0"/>
    </xf>
    <xf numFmtId="1" fontId="7" fillId="0" borderId="20" xfId="0" applyNumberFormat="1" applyFont="1" applyBorder="1" applyAlignment="1" applyProtection="1">
      <alignment/>
      <protection locked="0"/>
    </xf>
    <xf numFmtId="1" fontId="7" fillId="0" borderId="9" xfId="0" applyNumberFormat="1" applyFont="1" applyBorder="1" applyAlignment="1" applyProtection="1">
      <alignment/>
      <protection locked="0"/>
    </xf>
    <xf numFmtId="1" fontId="7" fillId="17" borderId="9" xfId="0" applyNumberFormat="1" applyFont="1" applyFill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6" fillId="4" borderId="94" xfId="0" applyFont="1" applyFill="1" applyBorder="1" applyAlignment="1" applyProtection="1">
      <alignment horizontal="center" vertical="center" wrapText="1"/>
      <protection locked="0"/>
    </xf>
    <xf numFmtId="1" fontId="0" fillId="0" borderId="95" xfId="0" applyNumberFormat="1" applyBorder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57150</xdr:rowOff>
    </xdr:from>
    <xdr:to>
      <xdr:col>5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571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35</xdr:row>
      <xdr:rowOff>95250</xdr:rowOff>
    </xdr:from>
    <xdr:to>
      <xdr:col>9</xdr:col>
      <xdr:colOff>381000</xdr:colOff>
      <xdr:row>41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3400425" y="8143875"/>
          <a:ext cx="2076450" cy="9334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152400</xdr:colOff>
      <xdr:row>1</xdr:row>
      <xdr:rowOff>133350</xdr:rowOff>
    </xdr:from>
    <xdr:to>
      <xdr:col>9</xdr:col>
      <xdr:colOff>314325</xdr:colOff>
      <xdr:row>5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152400" y="342900"/>
          <a:ext cx="5257800" cy="81915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"Svētdienas Čempions"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390525</xdr:colOff>
      <xdr:row>36</xdr:row>
      <xdr:rowOff>104775</xdr:rowOff>
    </xdr:from>
    <xdr:to>
      <xdr:col>23</xdr:col>
      <xdr:colOff>466725</xdr:colOff>
      <xdr:row>37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315575" y="11544300"/>
          <a:ext cx="2228850" cy="1524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21</xdr:col>
      <xdr:colOff>485775</xdr:colOff>
      <xdr:row>40</xdr:row>
      <xdr:rowOff>257175</xdr:rowOff>
    </xdr:from>
    <xdr:to>
      <xdr:col>23</xdr:col>
      <xdr:colOff>85725</xdr:colOff>
      <xdr:row>44</xdr:row>
      <xdr:rowOff>47625</xdr:rowOff>
    </xdr:to>
    <xdr:grpSp>
      <xdr:nvGrpSpPr>
        <xdr:cNvPr id="2" name="Group 2"/>
        <xdr:cNvGrpSpPr>
          <a:grpSpLocks/>
        </xdr:cNvGrpSpPr>
      </xdr:nvGrpSpPr>
      <xdr:grpSpPr>
        <a:xfrm>
          <a:off x="10858500" y="12725400"/>
          <a:ext cx="1304925" cy="819150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21</xdr:col>
      <xdr:colOff>676275</xdr:colOff>
      <xdr:row>37</xdr:row>
      <xdr:rowOff>180975</xdr:rowOff>
    </xdr:from>
    <xdr:to>
      <xdr:col>22</xdr:col>
      <xdr:colOff>581025</xdr:colOff>
      <xdr:row>40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49000" y="11877675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819150</xdr:colOff>
      <xdr:row>0</xdr:row>
      <xdr:rowOff>219075</xdr:rowOff>
    </xdr:from>
    <xdr:to>
      <xdr:col>2</xdr:col>
      <xdr:colOff>2238375</xdr:colOff>
      <xdr:row>0</xdr:row>
      <xdr:rowOff>971550</xdr:rowOff>
    </xdr:to>
    <xdr:grpSp>
      <xdr:nvGrpSpPr>
        <xdr:cNvPr id="7" name="Group 7"/>
        <xdr:cNvGrpSpPr>
          <a:grpSpLocks/>
        </xdr:cNvGrpSpPr>
      </xdr:nvGrpSpPr>
      <xdr:grpSpPr>
        <a:xfrm>
          <a:off x="1476375" y="219075"/>
          <a:ext cx="1419225" cy="752475"/>
          <a:chOff x="631" y="1313"/>
          <a:chExt cx="224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9</xdr:col>
      <xdr:colOff>9525</xdr:colOff>
      <xdr:row>20</xdr:row>
      <xdr:rowOff>38100</xdr:rowOff>
    </xdr:from>
    <xdr:to>
      <xdr:col>10</xdr:col>
      <xdr:colOff>419100</xdr:colOff>
      <xdr:row>23</xdr:row>
      <xdr:rowOff>200025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86400" y="7077075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0</xdr:row>
      <xdr:rowOff>47625</xdr:rowOff>
    </xdr:from>
    <xdr:to>
      <xdr:col>9</xdr:col>
      <xdr:colOff>533400</xdr:colOff>
      <xdr:row>1</xdr:row>
      <xdr:rowOff>114300</xdr:rowOff>
    </xdr:to>
    <xdr:grpSp>
      <xdr:nvGrpSpPr>
        <xdr:cNvPr id="11" name="Group 11"/>
        <xdr:cNvGrpSpPr>
          <a:grpSpLocks/>
        </xdr:cNvGrpSpPr>
      </xdr:nvGrpSpPr>
      <xdr:grpSpPr>
        <a:xfrm>
          <a:off x="4057650" y="47625"/>
          <a:ext cx="1952625" cy="1114425"/>
          <a:chOff x="821" y="757"/>
          <a:chExt cx="248" cy="156"/>
        </a:xfrm>
        <a:solidFill>
          <a:srgbClr val="FFFFFF"/>
        </a:solidFill>
      </xdr:grpSpPr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419100</xdr:colOff>
      <xdr:row>20</xdr:row>
      <xdr:rowOff>104775</xdr:rowOff>
    </xdr:from>
    <xdr:to>
      <xdr:col>16</xdr:col>
      <xdr:colOff>276225</xdr:colOff>
      <xdr:row>24</xdr:row>
      <xdr:rowOff>9525</xdr:rowOff>
    </xdr:to>
    <xdr:grpSp>
      <xdr:nvGrpSpPr>
        <xdr:cNvPr id="15" name="Group 15"/>
        <xdr:cNvGrpSpPr>
          <a:grpSpLocks/>
        </xdr:cNvGrpSpPr>
      </xdr:nvGrpSpPr>
      <xdr:grpSpPr>
        <a:xfrm>
          <a:off x="7048500" y="7143750"/>
          <a:ext cx="1581150" cy="781050"/>
          <a:chOff x="631" y="1313"/>
          <a:chExt cx="224" cy="115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17</xdr:col>
      <xdr:colOff>0</xdr:colOff>
      <xdr:row>45</xdr:row>
      <xdr:rowOff>0</xdr:rowOff>
    </xdr:from>
    <xdr:to>
      <xdr:col>20</xdr:col>
      <xdr:colOff>352425</xdr:colOff>
      <xdr:row>48</xdr:row>
      <xdr:rowOff>85725</xdr:rowOff>
    </xdr:to>
    <xdr:grpSp>
      <xdr:nvGrpSpPr>
        <xdr:cNvPr id="18" name="Group 18"/>
        <xdr:cNvGrpSpPr>
          <a:grpSpLocks/>
        </xdr:cNvGrpSpPr>
      </xdr:nvGrpSpPr>
      <xdr:grpSpPr>
        <a:xfrm>
          <a:off x="8715375" y="13706475"/>
          <a:ext cx="1562100" cy="714375"/>
          <a:chOff x="631" y="1313"/>
          <a:chExt cx="224" cy="115"/>
        </a:xfrm>
        <a:solidFill>
          <a:srgbClr val="FFFFFF"/>
        </a:solidFill>
      </xdr:grpSpPr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447675</xdr:colOff>
      <xdr:row>26</xdr:row>
      <xdr:rowOff>142875</xdr:rowOff>
    </xdr:from>
    <xdr:to>
      <xdr:col>21</xdr:col>
      <xdr:colOff>942975</xdr:colOff>
      <xdr:row>30</xdr:row>
      <xdr:rowOff>38100</xdr:rowOff>
    </xdr:to>
    <xdr:sp>
      <xdr:nvSpPr>
        <xdr:cNvPr id="21" name="AutoShape 21"/>
        <xdr:cNvSpPr>
          <a:spLocks/>
        </xdr:cNvSpPr>
      </xdr:nvSpPr>
      <xdr:spPr>
        <a:xfrm rot="16200000">
          <a:off x="10820400" y="8429625"/>
          <a:ext cx="495300" cy="150495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28575</xdr:rowOff>
    </xdr:from>
    <xdr:to>
      <xdr:col>14</xdr:col>
      <xdr:colOff>76200</xdr:colOff>
      <xdr:row>17</xdr:row>
      <xdr:rowOff>104775</xdr:rowOff>
    </xdr:to>
    <xdr:sp>
      <xdr:nvSpPr>
        <xdr:cNvPr id="22" name="AutoShape 22"/>
        <xdr:cNvSpPr>
          <a:spLocks/>
        </xdr:cNvSpPr>
      </xdr:nvSpPr>
      <xdr:spPr>
        <a:xfrm rot="16200000">
          <a:off x="6867525" y="3267075"/>
          <a:ext cx="838200" cy="317182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390525</xdr:colOff>
      <xdr:row>40</xdr:row>
      <xdr:rowOff>104775</xdr:rowOff>
    </xdr:from>
    <xdr:to>
      <xdr:col>23</xdr:col>
      <xdr:colOff>466725</xdr:colOff>
      <xdr:row>41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153650" y="11468100"/>
          <a:ext cx="2228850" cy="13335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21</xdr:col>
      <xdr:colOff>447675</xdr:colOff>
      <xdr:row>45</xdr:row>
      <xdr:rowOff>28575</xdr:rowOff>
    </xdr:from>
    <xdr:to>
      <xdr:col>23</xdr:col>
      <xdr:colOff>47625</xdr:colOff>
      <xdr:row>48</xdr:row>
      <xdr:rowOff>85725</xdr:rowOff>
    </xdr:to>
    <xdr:grpSp>
      <xdr:nvGrpSpPr>
        <xdr:cNvPr id="2" name="Group 2"/>
        <xdr:cNvGrpSpPr>
          <a:grpSpLocks/>
        </xdr:cNvGrpSpPr>
      </xdr:nvGrpSpPr>
      <xdr:grpSpPr>
        <a:xfrm>
          <a:off x="10658475" y="12696825"/>
          <a:ext cx="1304925" cy="752475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21</xdr:col>
      <xdr:colOff>676275</xdr:colOff>
      <xdr:row>41</xdr:row>
      <xdr:rowOff>180975</xdr:rowOff>
    </xdr:from>
    <xdr:to>
      <xdr:col>23</xdr:col>
      <xdr:colOff>104775</xdr:colOff>
      <xdr:row>44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87075" y="11782425"/>
          <a:ext cx="1133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10</xdr:row>
      <xdr:rowOff>200025</xdr:rowOff>
    </xdr:from>
    <xdr:to>
      <xdr:col>9</xdr:col>
      <xdr:colOff>304800</xdr:colOff>
      <xdr:row>11</xdr:row>
      <xdr:rowOff>104775</xdr:rowOff>
    </xdr:to>
    <xdr:grpSp>
      <xdr:nvGrpSpPr>
        <xdr:cNvPr id="7" name="Group 7"/>
        <xdr:cNvGrpSpPr>
          <a:grpSpLocks/>
        </xdr:cNvGrpSpPr>
      </xdr:nvGrpSpPr>
      <xdr:grpSpPr>
        <a:xfrm>
          <a:off x="4200525" y="3095625"/>
          <a:ext cx="1419225" cy="752475"/>
          <a:chOff x="631" y="1313"/>
          <a:chExt cx="224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11</xdr:col>
      <xdr:colOff>219075</xdr:colOff>
      <xdr:row>24</xdr:row>
      <xdr:rowOff>104775</xdr:rowOff>
    </xdr:from>
    <xdr:to>
      <xdr:col>14</xdr:col>
      <xdr:colOff>314325</xdr:colOff>
      <xdr:row>28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720090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419100</xdr:rowOff>
    </xdr:from>
    <xdr:to>
      <xdr:col>17</xdr:col>
      <xdr:colOff>361950</xdr:colOff>
      <xdr:row>5</xdr:row>
      <xdr:rowOff>85725</xdr:rowOff>
    </xdr:to>
    <xdr:grpSp>
      <xdr:nvGrpSpPr>
        <xdr:cNvPr id="11" name="Group 11"/>
        <xdr:cNvGrpSpPr>
          <a:grpSpLocks/>
        </xdr:cNvGrpSpPr>
      </xdr:nvGrpSpPr>
      <xdr:grpSpPr>
        <a:xfrm>
          <a:off x="6962775" y="647700"/>
          <a:ext cx="1952625" cy="1171575"/>
          <a:chOff x="821" y="757"/>
          <a:chExt cx="248" cy="156"/>
        </a:xfrm>
        <a:solidFill>
          <a:srgbClr val="FFFFFF"/>
        </a:solidFill>
      </xdr:grpSpPr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171450</xdr:colOff>
      <xdr:row>24</xdr:row>
      <xdr:rowOff>104775</xdr:rowOff>
    </xdr:from>
    <xdr:to>
      <xdr:col>11</xdr:col>
      <xdr:colOff>123825</xdr:colOff>
      <xdr:row>27</xdr:row>
      <xdr:rowOff>200025</xdr:rowOff>
    </xdr:to>
    <xdr:grpSp>
      <xdr:nvGrpSpPr>
        <xdr:cNvPr id="15" name="Group 15"/>
        <xdr:cNvGrpSpPr>
          <a:grpSpLocks/>
        </xdr:cNvGrpSpPr>
      </xdr:nvGrpSpPr>
      <xdr:grpSpPr>
        <a:xfrm>
          <a:off x="5010150" y="7200900"/>
          <a:ext cx="1581150" cy="781050"/>
          <a:chOff x="631" y="1313"/>
          <a:chExt cx="224" cy="115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276225</xdr:colOff>
      <xdr:row>49</xdr:row>
      <xdr:rowOff>114300</xdr:rowOff>
    </xdr:from>
    <xdr:to>
      <xdr:col>23</xdr:col>
      <xdr:colOff>133350</xdr:colOff>
      <xdr:row>52</xdr:row>
      <xdr:rowOff>180975</xdr:rowOff>
    </xdr:to>
    <xdr:grpSp>
      <xdr:nvGrpSpPr>
        <xdr:cNvPr id="18" name="Group 18"/>
        <xdr:cNvGrpSpPr>
          <a:grpSpLocks/>
        </xdr:cNvGrpSpPr>
      </xdr:nvGrpSpPr>
      <xdr:grpSpPr>
        <a:xfrm>
          <a:off x="10487025" y="13687425"/>
          <a:ext cx="1562100" cy="714375"/>
          <a:chOff x="631" y="1313"/>
          <a:chExt cx="224" cy="115"/>
        </a:xfrm>
        <a:solidFill>
          <a:srgbClr val="FFFFFF"/>
        </a:solidFill>
      </xdr:grpSpPr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447675</xdr:colOff>
      <xdr:row>30</xdr:row>
      <xdr:rowOff>142875</xdr:rowOff>
    </xdr:from>
    <xdr:to>
      <xdr:col>21</xdr:col>
      <xdr:colOff>942975</xdr:colOff>
      <xdr:row>34</xdr:row>
      <xdr:rowOff>38100</xdr:rowOff>
    </xdr:to>
    <xdr:sp>
      <xdr:nvSpPr>
        <xdr:cNvPr id="21" name="AutoShape 21"/>
        <xdr:cNvSpPr>
          <a:spLocks/>
        </xdr:cNvSpPr>
      </xdr:nvSpPr>
      <xdr:spPr>
        <a:xfrm rot="16200000">
          <a:off x="10658475" y="8524875"/>
          <a:ext cx="495300" cy="150495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7</xdr:row>
      <xdr:rowOff>66675</xdr:rowOff>
    </xdr:from>
    <xdr:to>
      <xdr:col>14</xdr:col>
      <xdr:colOff>104775</xdr:colOff>
      <xdr:row>18</xdr:row>
      <xdr:rowOff>104775</xdr:rowOff>
    </xdr:to>
    <xdr:sp>
      <xdr:nvSpPr>
        <xdr:cNvPr id="22" name="AutoShape 22"/>
        <xdr:cNvSpPr>
          <a:spLocks/>
        </xdr:cNvSpPr>
      </xdr:nvSpPr>
      <xdr:spPr>
        <a:xfrm rot="16200000">
          <a:off x="6457950" y="2257425"/>
          <a:ext cx="1114425" cy="359092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390525</xdr:colOff>
      <xdr:row>40</xdr:row>
      <xdr:rowOff>104775</xdr:rowOff>
    </xdr:from>
    <xdr:to>
      <xdr:col>23</xdr:col>
      <xdr:colOff>466725</xdr:colOff>
      <xdr:row>41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229850" y="11468100"/>
          <a:ext cx="2190750" cy="13335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21</xdr:col>
      <xdr:colOff>447675</xdr:colOff>
      <xdr:row>45</xdr:row>
      <xdr:rowOff>28575</xdr:rowOff>
    </xdr:from>
    <xdr:to>
      <xdr:col>23</xdr:col>
      <xdr:colOff>47625</xdr:colOff>
      <xdr:row>48</xdr:row>
      <xdr:rowOff>85725</xdr:rowOff>
    </xdr:to>
    <xdr:grpSp>
      <xdr:nvGrpSpPr>
        <xdr:cNvPr id="2" name="Group 2"/>
        <xdr:cNvGrpSpPr>
          <a:grpSpLocks/>
        </xdr:cNvGrpSpPr>
      </xdr:nvGrpSpPr>
      <xdr:grpSpPr>
        <a:xfrm>
          <a:off x="10696575" y="12696825"/>
          <a:ext cx="1304925" cy="800100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21</xdr:col>
      <xdr:colOff>676275</xdr:colOff>
      <xdr:row>41</xdr:row>
      <xdr:rowOff>180975</xdr:rowOff>
    </xdr:from>
    <xdr:to>
      <xdr:col>23</xdr:col>
      <xdr:colOff>104775</xdr:colOff>
      <xdr:row>44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25175" y="11782425"/>
          <a:ext cx="1133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10</xdr:row>
      <xdr:rowOff>85725</xdr:rowOff>
    </xdr:from>
    <xdr:to>
      <xdr:col>10</xdr:col>
      <xdr:colOff>38100</xdr:colOff>
      <xdr:row>10</xdr:row>
      <xdr:rowOff>876300</xdr:rowOff>
    </xdr:to>
    <xdr:grpSp>
      <xdr:nvGrpSpPr>
        <xdr:cNvPr id="7" name="Group 7"/>
        <xdr:cNvGrpSpPr>
          <a:grpSpLocks/>
        </xdr:cNvGrpSpPr>
      </xdr:nvGrpSpPr>
      <xdr:grpSpPr>
        <a:xfrm>
          <a:off x="4705350" y="2857500"/>
          <a:ext cx="1514475" cy="790575"/>
          <a:chOff x="631" y="1313"/>
          <a:chExt cx="224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10</xdr:col>
      <xdr:colOff>180975</xdr:colOff>
      <xdr:row>24</xdr:row>
      <xdr:rowOff>104775</xdr:rowOff>
    </xdr:from>
    <xdr:to>
      <xdr:col>12</xdr:col>
      <xdr:colOff>314325</xdr:colOff>
      <xdr:row>28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62700" y="720090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</xdr:row>
      <xdr:rowOff>361950</xdr:rowOff>
    </xdr:from>
    <xdr:to>
      <xdr:col>19</xdr:col>
      <xdr:colOff>76200</xdr:colOff>
      <xdr:row>5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7562850" y="590550"/>
          <a:ext cx="1952625" cy="1114425"/>
          <a:chOff x="821" y="757"/>
          <a:chExt cx="248" cy="156"/>
        </a:xfrm>
        <a:solidFill>
          <a:srgbClr val="FFFFFF"/>
        </a:solidFill>
      </xdr:grpSpPr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180975</xdr:colOff>
      <xdr:row>24</xdr:row>
      <xdr:rowOff>104775</xdr:rowOff>
    </xdr:from>
    <xdr:to>
      <xdr:col>10</xdr:col>
      <xdr:colOff>161925</xdr:colOff>
      <xdr:row>27</xdr:row>
      <xdr:rowOff>200025</xdr:rowOff>
    </xdr:to>
    <xdr:grpSp>
      <xdr:nvGrpSpPr>
        <xdr:cNvPr id="15" name="Group 15"/>
        <xdr:cNvGrpSpPr>
          <a:grpSpLocks/>
        </xdr:cNvGrpSpPr>
      </xdr:nvGrpSpPr>
      <xdr:grpSpPr>
        <a:xfrm>
          <a:off x="4667250" y="7200900"/>
          <a:ext cx="1676400" cy="781050"/>
          <a:chOff x="631" y="1313"/>
          <a:chExt cx="224" cy="115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276225</xdr:colOff>
      <xdr:row>49</xdr:row>
      <xdr:rowOff>114300</xdr:rowOff>
    </xdr:from>
    <xdr:to>
      <xdr:col>23</xdr:col>
      <xdr:colOff>133350</xdr:colOff>
      <xdr:row>52</xdr:row>
      <xdr:rowOff>180975</xdr:rowOff>
    </xdr:to>
    <xdr:grpSp>
      <xdr:nvGrpSpPr>
        <xdr:cNvPr id="18" name="Group 18"/>
        <xdr:cNvGrpSpPr>
          <a:grpSpLocks/>
        </xdr:cNvGrpSpPr>
      </xdr:nvGrpSpPr>
      <xdr:grpSpPr>
        <a:xfrm>
          <a:off x="10525125" y="13735050"/>
          <a:ext cx="1562100" cy="695325"/>
          <a:chOff x="631" y="1313"/>
          <a:chExt cx="224" cy="115"/>
        </a:xfrm>
        <a:solidFill>
          <a:srgbClr val="FFFFFF"/>
        </a:solidFill>
      </xdr:grpSpPr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447675</xdr:colOff>
      <xdr:row>30</xdr:row>
      <xdr:rowOff>142875</xdr:rowOff>
    </xdr:from>
    <xdr:to>
      <xdr:col>21</xdr:col>
      <xdr:colOff>942975</xdr:colOff>
      <xdr:row>34</xdr:row>
      <xdr:rowOff>38100</xdr:rowOff>
    </xdr:to>
    <xdr:sp>
      <xdr:nvSpPr>
        <xdr:cNvPr id="21" name="AutoShape 21"/>
        <xdr:cNvSpPr>
          <a:spLocks/>
        </xdr:cNvSpPr>
      </xdr:nvSpPr>
      <xdr:spPr>
        <a:xfrm rot="16200000">
          <a:off x="10696575" y="8524875"/>
          <a:ext cx="495300" cy="150495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7</xdr:row>
      <xdr:rowOff>66675</xdr:rowOff>
    </xdr:from>
    <xdr:to>
      <xdr:col>14</xdr:col>
      <xdr:colOff>104775</xdr:colOff>
      <xdr:row>18</xdr:row>
      <xdr:rowOff>104775</xdr:rowOff>
    </xdr:to>
    <xdr:sp>
      <xdr:nvSpPr>
        <xdr:cNvPr id="22" name="AutoShape 22"/>
        <xdr:cNvSpPr>
          <a:spLocks/>
        </xdr:cNvSpPr>
      </xdr:nvSpPr>
      <xdr:spPr>
        <a:xfrm rot="16200000">
          <a:off x="6638925" y="2133600"/>
          <a:ext cx="1057275" cy="371475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24</xdr:row>
      <xdr:rowOff>171450</xdr:rowOff>
    </xdr:from>
    <xdr:to>
      <xdr:col>14</xdr:col>
      <xdr:colOff>152400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838825" y="6934200"/>
          <a:ext cx="1914525" cy="1019175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190500</xdr:colOff>
      <xdr:row>32</xdr:row>
      <xdr:rowOff>657225</xdr:rowOff>
    </xdr:from>
    <xdr:to>
      <xdr:col>24</xdr:col>
      <xdr:colOff>419100</xdr:colOff>
      <xdr:row>32</xdr:row>
      <xdr:rowOff>904875</xdr:rowOff>
    </xdr:to>
    <xdr:sp>
      <xdr:nvSpPr>
        <xdr:cNvPr id="4" name="AutoShape 4"/>
        <xdr:cNvSpPr>
          <a:spLocks/>
        </xdr:cNvSpPr>
      </xdr:nvSpPr>
      <xdr:spPr>
        <a:xfrm>
          <a:off x="10077450" y="9277350"/>
          <a:ext cx="2914650" cy="24765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21</xdr:col>
      <xdr:colOff>85725</xdr:colOff>
      <xdr:row>50</xdr:row>
      <xdr:rowOff>200025</xdr:rowOff>
    </xdr:from>
    <xdr:to>
      <xdr:col>23</xdr:col>
      <xdr:colOff>466725</xdr:colOff>
      <xdr:row>56</xdr:row>
      <xdr:rowOff>171450</xdr:rowOff>
    </xdr:to>
    <xdr:grpSp>
      <xdr:nvGrpSpPr>
        <xdr:cNvPr id="5" name="Group 5"/>
        <xdr:cNvGrpSpPr>
          <a:grpSpLocks/>
        </xdr:cNvGrpSpPr>
      </xdr:nvGrpSpPr>
      <xdr:grpSpPr>
        <a:xfrm>
          <a:off x="10334625" y="13582650"/>
          <a:ext cx="2085975" cy="1228725"/>
          <a:chOff x="631" y="1313"/>
          <a:chExt cx="224" cy="115"/>
        </a:xfrm>
        <a:solidFill>
          <a:srgbClr val="FFFFFF"/>
        </a:solidFill>
      </xdr:grpSpPr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66675</xdr:colOff>
      <xdr:row>41</xdr:row>
      <xdr:rowOff>200025</xdr:rowOff>
    </xdr:from>
    <xdr:to>
      <xdr:col>24</xdr:col>
      <xdr:colOff>104775</xdr:colOff>
      <xdr:row>48</xdr:row>
      <xdr:rowOff>133350</xdr:rowOff>
    </xdr:to>
    <xdr:grpSp>
      <xdr:nvGrpSpPr>
        <xdr:cNvPr id="8" name="Group 8"/>
        <xdr:cNvGrpSpPr>
          <a:grpSpLocks/>
        </xdr:cNvGrpSpPr>
      </xdr:nvGrpSpPr>
      <xdr:grpSpPr>
        <a:xfrm>
          <a:off x="10315575" y="11610975"/>
          <a:ext cx="2362200" cy="1485900"/>
          <a:chOff x="821" y="757"/>
          <a:chExt cx="248" cy="156"/>
        </a:xfrm>
        <a:solidFill>
          <a:srgbClr val="FFFFFF"/>
        </a:solidFill>
      </xdr:grpSpPr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21</xdr:col>
      <xdr:colOff>342900</xdr:colOff>
      <xdr:row>35</xdr:row>
      <xdr:rowOff>9525</xdr:rowOff>
    </xdr:from>
    <xdr:to>
      <xdr:col>23</xdr:col>
      <xdr:colOff>66675</xdr:colOff>
      <xdr:row>39</xdr:row>
      <xdr:rowOff>133350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91800" y="10048875"/>
          <a:ext cx="1428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8</xdr:row>
      <xdr:rowOff>104775</xdr:rowOff>
    </xdr:from>
    <xdr:to>
      <xdr:col>16</xdr:col>
      <xdr:colOff>266700</xdr:colOff>
      <xdr:row>11</xdr:row>
      <xdr:rowOff>542925</xdr:rowOff>
    </xdr:to>
    <xdr:grpSp>
      <xdr:nvGrpSpPr>
        <xdr:cNvPr id="13" name="Group 13"/>
        <xdr:cNvGrpSpPr>
          <a:grpSpLocks/>
        </xdr:cNvGrpSpPr>
      </xdr:nvGrpSpPr>
      <xdr:grpSpPr>
        <a:xfrm>
          <a:off x="6457950" y="2409825"/>
          <a:ext cx="2133600" cy="1095375"/>
          <a:chOff x="631" y="1313"/>
          <a:chExt cx="224" cy="115"/>
        </a:xfrm>
        <a:solidFill>
          <a:srgbClr val="FFFFFF"/>
        </a:solidFill>
      </xdr:grpSpPr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11</xdr:col>
      <xdr:colOff>485775</xdr:colOff>
      <xdr:row>1</xdr:row>
      <xdr:rowOff>447675</xdr:rowOff>
    </xdr:from>
    <xdr:to>
      <xdr:col>16</xdr:col>
      <xdr:colOff>247650</xdr:colOff>
      <xdr:row>5</xdr:row>
      <xdr:rowOff>123825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43750" y="676275"/>
          <a:ext cx="1428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13</xdr:row>
      <xdr:rowOff>123825</xdr:rowOff>
    </xdr:from>
    <xdr:to>
      <xdr:col>16</xdr:col>
      <xdr:colOff>238125</xdr:colOff>
      <xdr:row>18</xdr:row>
      <xdr:rowOff>66675</xdr:rowOff>
    </xdr:to>
    <xdr:grpSp>
      <xdr:nvGrpSpPr>
        <xdr:cNvPr id="17" name="Group 17"/>
        <xdr:cNvGrpSpPr>
          <a:grpSpLocks/>
        </xdr:cNvGrpSpPr>
      </xdr:nvGrpSpPr>
      <xdr:grpSpPr>
        <a:xfrm>
          <a:off x="6200775" y="3952875"/>
          <a:ext cx="2362200" cy="1485900"/>
          <a:chOff x="821" y="757"/>
          <a:chExt cx="248" cy="156"/>
        </a:xfrm>
        <a:solidFill>
          <a:srgbClr val="FFFFFF"/>
        </a:solidFill>
      </xdr:grpSpPr>
      <xdr:pic>
        <xdr:nvPicPr>
          <xdr:cNvPr id="18" name="Picture 1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11</xdr:row>
      <xdr:rowOff>523875</xdr:rowOff>
    </xdr:from>
    <xdr:to>
      <xdr:col>9</xdr:col>
      <xdr:colOff>333375</xdr:colOff>
      <xdr:row>11</xdr:row>
      <xdr:rowOff>828675</xdr:rowOff>
    </xdr:to>
    <xdr:sp>
      <xdr:nvSpPr>
        <xdr:cNvPr id="1" name="AutoShape 1"/>
        <xdr:cNvSpPr>
          <a:spLocks/>
        </xdr:cNvSpPr>
      </xdr:nvSpPr>
      <xdr:spPr>
        <a:xfrm>
          <a:off x="3152775" y="3495675"/>
          <a:ext cx="2686050" cy="3048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1</xdr:col>
      <xdr:colOff>152400</xdr:colOff>
      <xdr:row>11</xdr:row>
      <xdr:rowOff>161925</xdr:rowOff>
    </xdr:from>
    <xdr:to>
      <xdr:col>2</xdr:col>
      <xdr:colOff>1666875</xdr:colOff>
      <xdr:row>11</xdr:row>
      <xdr:rowOff>1181100</xdr:rowOff>
    </xdr:to>
    <xdr:grpSp>
      <xdr:nvGrpSpPr>
        <xdr:cNvPr id="2" name="Group 2"/>
        <xdr:cNvGrpSpPr>
          <a:grpSpLocks/>
        </xdr:cNvGrpSpPr>
      </xdr:nvGrpSpPr>
      <xdr:grpSpPr>
        <a:xfrm>
          <a:off x="542925" y="3133725"/>
          <a:ext cx="1866900" cy="1019175"/>
          <a:chOff x="631" y="1313"/>
          <a:chExt cx="224" cy="115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161925</xdr:colOff>
      <xdr:row>55</xdr:row>
      <xdr:rowOff>57150</xdr:rowOff>
    </xdr:from>
    <xdr:to>
      <xdr:col>24</xdr:col>
      <xdr:colOff>466725</xdr:colOff>
      <xdr:row>60</xdr:row>
      <xdr:rowOff>104775</xdr:rowOff>
    </xdr:to>
    <xdr:grpSp>
      <xdr:nvGrpSpPr>
        <xdr:cNvPr id="5" name="Group 5"/>
        <xdr:cNvGrpSpPr>
          <a:grpSpLocks/>
        </xdr:cNvGrpSpPr>
      </xdr:nvGrpSpPr>
      <xdr:grpSpPr>
        <a:xfrm>
          <a:off x="10201275" y="15306675"/>
          <a:ext cx="2581275" cy="1095375"/>
          <a:chOff x="631" y="1313"/>
          <a:chExt cx="224" cy="115"/>
        </a:xfrm>
        <a:solidFill>
          <a:srgbClr val="FFFFFF"/>
        </a:solidFill>
      </xdr:grpSpPr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190500</xdr:colOff>
      <xdr:row>32</xdr:row>
      <xdr:rowOff>657225</xdr:rowOff>
    </xdr:from>
    <xdr:to>
      <xdr:col>24</xdr:col>
      <xdr:colOff>419100</xdr:colOff>
      <xdr:row>32</xdr:row>
      <xdr:rowOff>962025</xdr:rowOff>
    </xdr:to>
    <xdr:sp>
      <xdr:nvSpPr>
        <xdr:cNvPr id="8" name="AutoShape 8"/>
        <xdr:cNvSpPr>
          <a:spLocks/>
        </xdr:cNvSpPr>
      </xdr:nvSpPr>
      <xdr:spPr>
        <a:xfrm>
          <a:off x="9867900" y="9991725"/>
          <a:ext cx="2867025" cy="3048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1</xdr:row>
      <xdr:rowOff>400050</xdr:rowOff>
    </xdr:from>
    <xdr:to>
      <xdr:col>20</xdr:col>
      <xdr:colOff>552450</xdr:colOff>
      <xdr:row>1</xdr:row>
      <xdr:rowOff>676275</xdr:rowOff>
    </xdr:to>
    <xdr:sp>
      <xdr:nvSpPr>
        <xdr:cNvPr id="1" name="AutoShape 1"/>
        <xdr:cNvSpPr>
          <a:spLocks/>
        </xdr:cNvSpPr>
      </xdr:nvSpPr>
      <xdr:spPr>
        <a:xfrm>
          <a:off x="7439025" y="628650"/>
          <a:ext cx="2695575" cy="27622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19</xdr:col>
      <xdr:colOff>104775</xdr:colOff>
      <xdr:row>32</xdr:row>
      <xdr:rowOff>828675</xdr:rowOff>
    </xdr:from>
    <xdr:to>
      <xdr:col>24</xdr:col>
      <xdr:colOff>0</xdr:colOff>
      <xdr:row>35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324975" y="8858250"/>
          <a:ext cx="2695575" cy="71437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20</xdr:col>
      <xdr:colOff>171450</xdr:colOff>
      <xdr:row>44</xdr:row>
      <xdr:rowOff>0</xdr:rowOff>
    </xdr:from>
    <xdr:to>
      <xdr:col>23</xdr:col>
      <xdr:colOff>476250</xdr:colOff>
      <xdr:row>48</xdr:row>
      <xdr:rowOff>123825</xdr:rowOff>
    </xdr:to>
    <xdr:grpSp>
      <xdr:nvGrpSpPr>
        <xdr:cNvPr id="3" name="Group 3"/>
        <xdr:cNvGrpSpPr>
          <a:grpSpLocks/>
        </xdr:cNvGrpSpPr>
      </xdr:nvGrpSpPr>
      <xdr:grpSpPr>
        <a:xfrm>
          <a:off x="9753600" y="11458575"/>
          <a:ext cx="2133600" cy="962025"/>
          <a:chOff x="631" y="1313"/>
          <a:chExt cx="224" cy="115"/>
        </a:xfrm>
        <a:solidFill>
          <a:srgbClr val="FFFFFF"/>
        </a:solidFill>
      </xdr:grpSpPr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180975</xdr:colOff>
      <xdr:row>5</xdr:row>
      <xdr:rowOff>0</xdr:rowOff>
    </xdr:from>
    <xdr:to>
      <xdr:col>20</xdr:col>
      <xdr:colOff>447675</xdr:colOff>
      <xdr:row>10</xdr:row>
      <xdr:rowOff>28575</xdr:rowOff>
    </xdr:to>
    <xdr:grpSp>
      <xdr:nvGrpSpPr>
        <xdr:cNvPr id="6" name="Group 6"/>
        <xdr:cNvGrpSpPr>
          <a:grpSpLocks/>
        </xdr:cNvGrpSpPr>
      </xdr:nvGrpSpPr>
      <xdr:grpSpPr>
        <a:xfrm>
          <a:off x="7896225" y="1676400"/>
          <a:ext cx="2133600" cy="1152525"/>
          <a:chOff x="631" y="1313"/>
          <a:chExt cx="224" cy="115"/>
        </a:xfrm>
        <a:solidFill>
          <a:srgbClr val="FFFFFF"/>
        </a:solidFill>
      </xdr:grpSpPr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4</xdr:row>
      <xdr:rowOff>19050</xdr:rowOff>
    </xdr:from>
    <xdr:to>
      <xdr:col>16</xdr:col>
      <xdr:colOff>314325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343025"/>
          <a:ext cx="1028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152400</xdr:rowOff>
    </xdr:from>
    <xdr:to>
      <xdr:col>15</xdr:col>
      <xdr:colOff>190500</xdr:colOff>
      <xdr:row>8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16668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21</xdr:row>
      <xdr:rowOff>0</xdr:rowOff>
    </xdr:from>
    <xdr:to>
      <xdr:col>13</xdr:col>
      <xdr:colOff>323850</xdr:colOff>
      <xdr:row>22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552450" y="5000625"/>
          <a:ext cx="6210300" cy="3810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"Svētdienas Čempions"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37</xdr:row>
      <xdr:rowOff>9525</xdr:rowOff>
    </xdr:from>
    <xdr:to>
      <xdr:col>11</xdr:col>
      <xdr:colOff>304800</xdr:colOff>
      <xdr:row>42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3752850" y="8448675"/>
          <a:ext cx="2200275" cy="9334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9525</xdr:colOff>
      <xdr:row>3</xdr:row>
      <xdr:rowOff>66675</xdr:rowOff>
    </xdr:from>
    <xdr:to>
      <xdr:col>11</xdr:col>
      <xdr:colOff>209550</xdr:colOff>
      <xdr:row>6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9525" y="600075"/>
          <a:ext cx="5848350" cy="59055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"Svētdienas Čempions"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  <pageSetUpPr fitToPage="1"/>
  </sheetPr>
  <dimension ref="A1:BA58"/>
  <sheetViews>
    <sheetView tabSelected="1" zoomScale="75" zoomScaleNormal="75" workbookViewId="0" topLeftCell="A1">
      <pane xSplit="7" topLeftCell="H1" activePane="topRight" state="frozen"/>
      <selection pane="topLeft" activeCell="A1" sqref="A1"/>
      <selection pane="topRight" activeCell="D37" sqref="D37"/>
    </sheetView>
  </sheetViews>
  <sheetFormatPr defaultColWidth="9.140625" defaultRowHeight="12.75"/>
  <cols>
    <col min="1" max="1" width="3.28125" style="927" customWidth="1"/>
    <col min="2" max="2" width="4.421875" style="935" hidden="1" customWidth="1"/>
    <col min="3" max="3" width="6.28125" style="927" customWidth="1"/>
    <col min="4" max="4" width="33.8515625" style="1159" customWidth="1"/>
    <col min="5" max="5" width="9.28125" style="929" customWidth="1"/>
    <col min="6" max="6" width="8.28125" style="221" customWidth="1"/>
    <col min="7" max="7" width="5.7109375" style="777" customWidth="1"/>
    <col min="8" max="23" width="3.57421875" style="211" customWidth="1"/>
    <col min="24" max="24" width="3.57421875" style="1156" customWidth="1"/>
    <col min="25" max="27" width="3.57421875" style="931" customWidth="1"/>
    <col min="28" max="30" width="3.57421875" style="943" customWidth="1"/>
    <col min="31" max="31" width="3.57421875" style="1157" customWidth="1"/>
    <col min="32" max="33" width="3.57421875" style="932" customWidth="1"/>
    <col min="34" max="37" width="3.57421875" style="933" customWidth="1"/>
    <col min="38" max="41" width="3.57421875" style="211" customWidth="1"/>
    <col min="42" max="45" width="3.421875" style="211" customWidth="1"/>
    <col min="46" max="49" width="3.7109375" style="211" customWidth="1"/>
    <col min="50" max="50" width="4.140625" style="211" customWidth="1"/>
    <col min="51" max="53" width="3.57421875" style="211" customWidth="1"/>
    <col min="54" max="16384" width="9.140625" style="211" customWidth="1"/>
  </cols>
  <sheetData>
    <row r="1" spans="1:53" ht="23.25">
      <c r="A1" s="910" t="s">
        <v>169</v>
      </c>
      <c r="B1" s="911"/>
      <c r="C1" s="912"/>
      <c r="D1" s="913"/>
      <c r="E1" s="914"/>
      <c r="F1" s="915"/>
      <c r="G1" s="916"/>
      <c r="H1" s="917"/>
      <c r="I1" s="917"/>
      <c r="J1" s="917"/>
      <c r="K1" s="917"/>
      <c r="L1" s="918"/>
      <c r="M1" s="919"/>
      <c r="N1" s="919"/>
      <c r="O1" s="919"/>
      <c r="P1" s="919"/>
      <c r="Q1" s="919"/>
      <c r="R1" s="920"/>
      <c r="S1" s="919"/>
      <c r="T1" s="919"/>
      <c r="U1" s="919"/>
      <c r="V1" s="888"/>
      <c r="W1" s="919"/>
      <c r="X1" s="921"/>
      <c r="Y1" s="922"/>
      <c r="Z1" s="922"/>
      <c r="AA1" s="922"/>
      <c r="AB1" s="919"/>
      <c r="AC1" s="919"/>
      <c r="AD1" s="888"/>
      <c r="AE1" s="921"/>
      <c r="AF1" s="922"/>
      <c r="AG1" s="922"/>
      <c r="AH1" s="923"/>
      <c r="AI1" s="923"/>
      <c r="AJ1" s="923"/>
      <c r="AK1" s="923"/>
      <c r="AL1" s="924"/>
      <c r="AM1" s="924"/>
      <c r="AN1" s="924"/>
      <c r="AO1" s="924"/>
      <c r="AP1" s="924"/>
      <c r="AQ1" s="924"/>
      <c r="AR1" s="924"/>
      <c r="AS1" s="924"/>
      <c r="AT1" s="924"/>
      <c r="AU1" s="924"/>
      <c r="AV1" s="924"/>
      <c r="AW1" s="924"/>
      <c r="AX1" s="924"/>
      <c r="AY1" s="924"/>
      <c r="AZ1" s="924"/>
      <c r="BA1" s="924"/>
    </row>
    <row r="2" spans="1:31" ht="15.75">
      <c r="A2" s="925" t="s">
        <v>190</v>
      </c>
      <c r="B2" s="926"/>
      <c r="D2" s="928"/>
      <c r="H2" s="930"/>
      <c r="I2" s="930"/>
      <c r="J2" s="930"/>
      <c r="K2" s="930"/>
      <c r="L2" s="918"/>
      <c r="M2" s="919"/>
      <c r="N2" s="919"/>
      <c r="O2" s="919"/>
      <c r="P2" s="919"/>
      <c r="Q2" s="919"/>
      <c r="R2" s="920"/>
      <c r="S2" s="919"/>
      <c r="T2" s="919"/>
      <c r="U2" s="919"/>
      <c r="V2" s="888"/>
      <c r="W2" s="919"/>
      <c r="X2" s="931"/>
      <c r="AB2" s="919"/>
      <c r="AC2" s="919"/>
      <c r="AD2" s="888"/>
      <c r="AE2" s="932"/>
    </row>
    <row r="3" spans="1:53" ht="20.25">
      <c r="A3" s="934"/>
      <c r="D3" s="936" t="s">
        <v>187</v>
      </c>
      <c r="E3" s="937"/>
      <c r="F3" s="733" t="s">
        <v>170</v>
      </c>
      <c r="H3" s="938" t="s">
        <v>171</v>
      </c>
      <c r="I3" s="938"/>
      <c r="J3" s="938"/>
      <c r="K3" s="938"/>
      <c r="L3" s="939" t="s">
        <v>161</v>
      </c>
      <c r="M3" s="939"/>
      <c r="N3" s="940"/>
      <c r="O3" s="939"/>
      <c r="P3" s="939" t="s">
        <v>162</v>
      </c>
      <c r="Q3" s="939"/>
      <c r="R3" s="941"/>
      <c r="S3" s="939"/>
      <c r="T3" s="938" t="s">
        <v>172</v>
      </c>
      <c r="X3" s="938" t="s">
        <v>173</v>
      </c>
      <c r="AB3" s="942" t="s">
        <v>174</v>
      </c>
      <c r="AE3" s="942" t="s">
        <v>175</v>
      </c>
      <c r="AH3" s="944" t="s">
        <v>176</v>
      </c>
      <c r="AI3" s="945"/>
      <c r="AJ3" s="945"/>
      <c r="AK3" s="946"/>
      <c r="AL3" s="944" t="s">
        <v>177</v>
      </c>
      <c r="AM3" s="945"/>
      <c r="AN3" s="945"/>
      <c r="AO3" s="946"/>
      <c r="AP3" s="944" t="s">
        <v>178</v>
      </c>
      <c r="AQ3" s="945"/>
      <c r="AR3" s="947"/>
      <c r="AS3" s="933"/>
      <c r="AT3" s="944" t="s">
        <v>179</v>
      </c>
      <c r="AU3" s="945"/>
      <c r="AV3" s="947"/>
      <c r="AW3" s="933"/>
      <c r="AX3" s="944" t="s">
        <v>180</v>
      </c>
      <c r="AY3" s="945"/>
      <c r="AZ3" s="947"/>
      <c r="BA3" s="933"/>
    </row>
    <row r="4" spans="1:53" s="110" customFormat="1" ht="48" customHeight="1" thickBot="1">
      <c r="A4" s="948" t="s">
        <v>136</v>
      </c>
      <c r="B4" s="949" t="s">
        <v>181</v>
      </c>
      <c r="C4" s="950" t="s">
        <v>182</v>
      </c>
      <c r="D4" s="951" t="s">
        <v>4</v>
      </c>
      <c r="E4" s="952" t="s">
        <v>137</v>
      </c>
      <c r="F4" s="953" t="s">
        <v>183</v>
      </c>
      <c r="G4" s="1166" t="s">
        <v>184</v>
      </c>
      <c r="H4" s="1160">
        <v>1</v>
      </c>
      <c r="I4" s="954">
        <v>2</v>
      </c>
      <c r="J4" s="954">
        <v>3</v>
      </c>
      <c r="K4" s="954">
        <v>4</v>
      </c>
      <c r="L4" s="955">
        <v>1</v>
      </c>
      <c r="M4" s="955">
        <v>2</v>
      </c>
      <c r="N4" s="955">
        <v>3</v>
      </c>
      <c r="O4" s="955">
        <v>4</v>
      </c>
      <c r="P4" s="956">
        <v>1</v>
      </c>
      <c r="Q4" s="956">
        <v>2</v>
      </c>
      <c r="R4" s="956">
        <v>3</v>
      </c>
      <c r="S4" s="956">
        <v>4</v>
      </c>
      <c r="T4" s="957">
        <v>1</v>
      </c>
      <c r="U4" s="957">
        <v>2</v>
      </c>
      <c r="V4" s="957">
        <v>3</v>
      </c>
      <c r="W4" s="957">
        <v>4</v>
      </c>
      <c r="X4" s="954">
        <v>1</v>
      </c>
      <c r="Y4" s="954">
        <v>2</v>
      </c>
      <c r="Z4" s="954">
        <v>3</v>
      </c>
      <c r="AA4" s="954">
        <v>4</v>
      </c>
      <c r="AB4" s="955">
        <v>1</v>
      </c>
      <c r="AC4" s="955">
        <v>2</v>
      </c>
      <c r="AD4" s="958">
        <v>3</v>
      </c>
      <c r="AE4" s="959">
        <v>1</v>
      </c>
      <c r="AF4" s="956">
        <v>2</v>
      </c>
      <c r="AG4" s="960">
        <v>3</v>
      </c>
      <c r="AH4" s="961">
        <v>1</v>
      </c>
      <c r="AI4" s="962">
        <v>2</v>
      </c>
      <c r="AJ4" s="962">
        <v>3</v>
      </c>
      <c r="AK4" s="963">
        <v>4</v>
      </c>
      <c r="AL4" s="964">
        <v>1</v>
      </c>
      <c r="AM4" s="965">
        <v>2</v>
      </c>
      <c r="AN4" s="965">
        <v>3</v>
      </c>
      <c r="AO4" s="966">
        <v>4</v>
      </c>
      <c r="AP4" s="967">
        <v>1</v>
      </c>
      <c r="AQ4" s="968">
        <v>2</v>
      </c>
      <c r="AR4" s="968">
        <v>3</v>
      </c>
      <c r="AS4" s="969">
        <v>4</v>
      </c>
      <c r="AT4" s="970">
        <v>1</v>
      </c>
      <c r="AU4" s="971">
        <v>2</v>
      </c>
      <c r="AV4" s="971">
        <v>3</v>
      </c>
      <c r="AW4" s="972">
        <v>4</v>
      </c>
      <c r="AX4" s="961">
        <v>1</v>
      </c>
      <c r="AY4" s="962">
        <v>2</v>
      </c>
      <c r="AZ4" s="962">
        <v>3</v>
      </c>
      <c r="BA4" s="963">
        <v>4</v>
      </c>
    </row>
    <row r="5" spans="1:53" ht="15">
      <c r="A5" s="973">
        <v>1</v>
      </c>
      <c r="B5" s="974">
        <f aca="true" t="shared" si="0" ref="B5:B36">IF(E5&lt;140,30,IF(E5&gt;=200,0,IF(E5&gt;=140,(200-E5)*0.5)))</f>
        <v>28.92857142857143</v>
      </c>
      <c r="C5" s="30">
        <f>ROUND(B5,0)</f>
        <v>29</v>
      </c>
      <c r="D5" s="598" t="s">
        <v>115</v>
      </c>
      <c r="E5" s="975">
        <f aca="true" t="shared" si="1" ref="E5:E36">AVERAGE(H5:BA5)</f>
        <v>142.14285714285714</v>
      </c>
      <c r="F5" s="691">
        <v>7</v>
      </c>
      <c r="G5" s="1167">
        <f aca="true" t="shared" si="2" ref="G5:G36">SUM(H5:BA5)</f>
        <v>995</v>
      </c>
      <c r="H5" s="1161"/>
      <c r="I5" s="977"/>
      <c r="J5" s="977"/>
      <c r="K5" s="978"/>
      <c r="L5" s="976"/>
      <c r="M5" s="977"/>
      <c r="N5" s="977"/>
      <c r="O5" s="978"/>
      <c r="P5" s="976"/>
      <c r="Q5" s="977"/>
      <c r="R5" s="977"/>
      <c r="S5" s="979"/>
      <c r="T5" s="980"/>
      <c r="U5" s="981"/>
      <c r="V5" s="981"/>
      <c r="W5" s="982"/>
      <c r="X5" s="980"/>
      <c r="Y5" s="981"/>
      <c r="Z5" s="981"/>
      <c r="AA5" s="982"/>
      <c r="AB5" s="980"/>
      <c r="AC5" s="981"/>
      <c r="AD5" s="983"/>
      <c r="AE5" s="984">
        <v>123</v>
      </c>
      <c r="AF5" s="985">
        <v>146</v>
      </c>
      <c r="AG5" s="986">
        <v>171</v>
      </c>
      <c r="AH5" s="987">
        <v>123</v>
      </c>
      <c r="AI5" s="327">
        <v>140</v>
      </c>
      <c r="AJ5" s="988">
        <v>156</v>
      </c>
      <c r="AK5" s="989">
        <v>136</v>
      </c>
      <c r="AL5" s="990"/>
      <c r="AM5" s="991"/>
      <c r="AN5" s="992"/>
      <c r="AO5" s="993"/>
      <c r="AP5" s="994"/>
      <c r="AQ5" s="991"/>
      <c r="AR5" s="992"/>
      <c r="AS5" s="995"/>
      <c r="AT5" s="994"/>
      <c r="AU5" s="991"/>
      <c r="AV5" s="992"/>
      <c r="AW5" s="995"/>
      <c r="AX5" s="994"/>
      <c r="AY5" s="991"/>
      <c r="AZ5" s="992"/>
      <c r="BA5" s="995"/>
    </row>
    <row r="6" spans="1:53" ht="15">
      <c r="A6" s="996">
        <v>2</v>
      </c>
      <c r="B6" s="997">
        <f t="shared" si="0"/>
        <v>14.583333333333329</v>
      </c>
      <c r="C6" s="30">
        <f>ROUND(B6,0)</f>
        <v>15</v>
      </c>
      <c r="D6" s="608" t="s">
        <v>121</v>
      </c>
      <c r="E6" s="975">
        <f t="shared" si="1"/>
        <v>170.83333333333334</v>
      </c>
      <c r="F6" s="219">
        <v>18</v>
      </c>
      <c r="G6" s="1167">
        <f t="shared" si="2"/>
        <v>3075</v>
      </c>
      <c r="H6" s="1162">
        <v>159</v>
      </c>
      <c r="I6" s="999"/>
      <c r="J6" s="1000">
        <v>134</v>
      </c>
      <c r="K6" s="1001">
        <v>175</v>
      </c>
      <c r="L6" s="1002"/>
      <c r="M6" s="1000">
        <v>210</v>
      </c>
      <c r="N6" s="1000">
        <v>147</v>
      </c>
      <c r="O6" s="1001">
        <v>151</v>
      </c>
      <c r="P6" s="998">
        <v>201</v>
      </c>
      <c r="Q6" s="999"/>
      <c r="R6" s="1000">
        <v>159</v>
      </c>
      <c r="S6" s="1001">
        <v>167</v>
      </c>
      <c r="T6" s="1003">
        <v>165</v>
      </c>
      <c r="U6" s="1004">
        <v>188</v>
      </c>
      <c r="V6" s="1004">
        <v>190</v>
      </c>
      <c r="W6" s="1005"/>
      <c r="X6" s="1006">
        <v>136</v>
      </c>
      <c r="Y6" s="351">
        <v>182</v>
      </c>
      <c r="Z6" s="351">
        <v>167</v>
      </c>
      <c r="AA6" s="1007"/>
      <c r="AB6" s="1003">
        <v>166</v>
      </c>
      <c r="AC6" s="1004">
        <v>180</v>
      </c>
      <c r="AD6" s="1008">
        <v>198</v>
      </c>
      <c r="AE6" s="1009"/>
      <c r="AF6" s="1010"/>
      <c r="AG6" s="1011"/>
      <c r="AH6" s="1012"/>
      <c r="AI6" s="1013"/>
      <c r="AJ6" s="1013"/>
      <c r="AK6" s="1014"/>
      <c r="AL6" s="1012"/>
      <c r="AM6" s="1013"/>
      <c r="AN6" s="1013"/>
      <c r="AO6" s="1015"/>
      <c r="AP6" s="1016"/>
      <c r="AQ6" s="351"/>
      <c r="AR6" s="351"/>
      <c r="AS6" s="1017"/>
      <c r="AT6" s="1016"/>
      <c r="AU6" s="351"/>
      <c r="AV6" s="351"/>
      <c r="AW6" s="1017"/>
      <c r="AX6" s="1016"/>
      <c r="AY6" s="351"/>
      <c r="AZ6" s="351"/>
      <c r="BA6" s="1017"/>
    </row>
    <row r="7" spans="1:53" ht="15">
      <c r="A7" s="1018">
        <v>3</v>
      </c>
      <c r="B7" s="997">
        <f t="shared" si="0"/>
        <v>2.92647058823529</v>
      </c>
      <c r="C7" s="154">
        <v>3</v>
      </c>
      <c r="D7" s="1019" t="s">
        <v>84</v>
      </c>
      <c r="E7" s="975">
        <f t="shared" si="1"/>
        <v>194.14705882352942</v>
      </c>
      <c r="F7" s="733">
        <v>34</v>
      </c>
      <c r="G7" s="1167">
        <f t="shared" si="2"/>
        <v>6601</v>
      </c>
      <c r="H7" s="1162"/>
      <c r="I7" s="1000"/>
      <c r="J7" s="1000"/>
      <c r="K7" s="1001"/>
      <c r="L7" s="998">
        <v>179</v>
      </c>
      <c r="M7" s="999"/>
      <c r="N7" s="1000">
        <v>225</v>
      </c>
      <c r="O7" s="1001">
        <v>220</v>
      </c>
      <c r="P7" s="998">
        <v>170</v>
      </c>
      <c r="Q7" s="1000">
        <v>225</v>
      </c>
      <c r="R7" s="1000">
        <v>181</v>
      </c>
      <c r="S7" s="1020"/>
      <c r="T7" s="1021"/>
      <c r="U7" s="1022">
        <v>248</v>
      </c>
      <c r="V7" s="1022">
        <v>247</v>
      </c>
      <c r="W7" s="1023">
        <v>205</v>
      </c>
      <c r="X7" s="1024">
        <v>158</v>
      </c>
      <c r="Y7" s="1025"/>
      <c r="Z7" s="1022">
        <v>169</v>
      </c>
      <c r="AA7" s="1023">
        <v>205</v>
      </c>
      <c r="AB7" s="1024">
        <v>183</v>
      </c>
      <c r="AC7" s="1022">
        <v>161</v>
      </c>
      <c r="AD7" s="1026">
        <v>202</v>
      </c>
      <c r="AE7" s="1027">
        <v>181</v>
      </c>
      <c r="AF7" s="1028">
        <v>199</v>
      </c>
      <c r="AG7" s="1029">
        <v>201</v>
      </c>
      <c r="AH7" s="1030">
        <v>185</v>
      </c>
      <c r="AI7" s="988">
        <v>188</v>
      </c>
      <c r="AJ7" s="1004">
        <v>203</v>
      </c>
      <c r="AK7" s="1029">
        <v>169</v>
      </c>
      <c r="AL7" s="1030">
        <v>204</v>
      </c>
      <c r="AM7" s="351">
        <v>219</v>
      </c>
      <c r="AN7" s="1028">
        <v>255</v>
      </c>
      <c r="AO7" s="1031">
        <v>180</v>
      </c>
      <c r="AP7" s="1006">
        <v>178</v>
      </c>
      <c r="AQ7" s="351">
        <v>219</v>
      </c>
      <c r="AR7" s="1028">
        <v>206</v>
      </c>
      <c r="AS7" s="1017">
        <v>168</v>
      </c>
      <c r="AT7" s="1032">
        <v>164</v>
      </c>
      <c r="AU7" s="1033">
        <v>176</v>
      </c>
      <c r="AV7" s="1034">
        <v>153</v>
      </c>
      <c r="AW7" s="1035">
        <v>175</v>
      </c>
      <c r="AX7" s="1032"/>
      <c r="AY7" s="1033"/>
      <c r="AZ7" s="1034"/>
      <c r="BA7" s="1035"/>
    </row>
    <row r="8" spans="1:53" ht="15">
      <c r="A8" s="973">
        <v>4</v>
      </c>
      <c r="B8" s="997">
        <f t="shared" si="0"/>
        <v>17.5</v>
      </c>
      <c r="C8" s="30">
        <f>ROUND(B8,0)</f>
        <v>18</v>
      </c>
      <c r="D8" s="582" t="s">
        <v>185</v>
      </c>
      <c r="E8" s="975">
        <f t="shared" si="1"/>
        <v>165</v>
      </c>
      <c r="F8" s="219">
        <v>3</v>
      </c>
      <c r="G8" s="1167">
        <f t="shared" si="2"/>
        <v>495</v>
      </c>
      <c r="H8" s="1162"/>
      <c r="I8" s="1000"/>
      <c r="J8" s="1000"/>
      <c r="K8" s="1001"/>
      <c r="L8" s="998"/>
      <c r="M8" s="1000"/>
      <c r="N8" s="1000"/>
      <c r="O8" s="1001"/>
      <c r="P8" s="998">
        <v>168</v>
      </c>
      <c r="Q8" s="1000">
        <v>167</v>
      </c>
      <c r="R8" s="999"/>
      <c r="S8" s="1001">
        <v>160</v>
      </c>
      <c r="T8" s="1036"/>
      <c r="U8" s="1010"/>
      <c r="V8" s="1010"/>
      <c r="W8" s="1037"/>
      <c r="X8" s="1036"/>
      <c r="Y8" s="1010"/>
      <c r="Z8" s="1010"/>
      <c r="AA8" s="1037"/>
      <c r="AB8" s="1036"/>
      <c r="AC8" s="1010"/>
      <c r="AD8" s="1038"/>
      <c r="AE8" s="1039"/>
      <c r="AF8" s="1010"/>
      <c r="AG8" s="1011"/>
      <c r="AH8" s="1040"/>
      <c r="AI8" s="1013"/>
      <c r="AJ8" s="1013"/>
      <c r="AK8" s="1014"/>
      <c r="AL8" s="1040"/>
      <c r="AM8" s="1013"/>
      <c r="AN8" s="1013"/>
      <c r="AO8" s="1015"/>
      <c r="AP8" s="1006"/>
      <c r="AQ8" s="351"/>
      <c r="AR8" s="351"/>
      <c r="AS8" s="1017"/>
      <c r="AT8" s="1006"/>
      <c r="AU8" s="351"/>
      <c r="AV8" s="351"/>
      <c r="AW8" s="1017"/>
      <c r="AX8" s="1006"/>
      <c r="AY8" s="351"/>
      <c r="AZ8" s="351"/>
      <c r="BA8" s="1017"/>
    </row>
    <row r="9" spans="1:53" ht="15">
      <c r="A9" s="996">
        <v>5</v>
      </c>
      <c r="B9" s="997">
        <f t="shared" si="0"/>
        <v>21.299999999999997</v>
      </c>
      <c r="C9" s="154">
        <v>21</v>
      </c>
      <c r="D9" s="1041" t="s">
        <v>59</v>
      </c>
      <c r="E9" s="975">
        <f t="shared" si="1"/>
        <v>157.4</v>
      </c>
      <c r="F9" s="733">
        <v>35</v>
      </c>
      <c r="G9" s="1167">
        <f t="shared" si="2"/>
        <v>5509</v>
      </c>
      <c r="H9" s="1162"/>
      <c r="I9" s="1000"/>
      <c r="J9" s="1000"/>
      <c r="K9" s="1001"/>
      <c r="L9" s="998">
        <v>143</v>
      </c>
      <c r="M9" s="1000">
        <v>194</v>
      </c>
      <c r="N9" s="1000">
        <v>140</v>
      </c>
      <c r="O9" s="1020"/>
      <c r="P9" s="1002"/>
      <c r="Q9" s="1000">
        <v>194</v>
      </c>
      <c r="R9" s="1000">
        <v>178</v>
      </c>
      <c r="S9" s="1001">
        <v>154</v>
      </c>
      <c r="T9" s="1003">
        <v>161</v>
      </c>
      <c r="U9" s="1042"/>
      <c r="V9" s="1004">
        <v>171</v>
      </c>
      <c r="W9" s="1043">
        <v>170</v>
      </c>
      <c r="X9" s="1003"/>
      <c r="Y9" s="1004"/>
      <c r="Z9" s="1004"/>
      <c r="AA9" s="1043"/>
      <c r="AB9" s="1003">
        <v>189</v>
      </c>
      <c r="AC9" s="1004">
        <v>169</v>
      </c>
      <c r="AD9" s="1008">
        <v>138</v>
      </c>
      <c r="AE9" s="1030">
        <v>163</v>
      </c>
      <c r="AF9" s="351">
        <v>140</v>
      </c>
      <c r="AG9" s="1044">
        <v>155</v>
      </c>
      <c r="AH9" s="1030">
        <v>147</v>
      </c>
      <c r="AI9" s="1004">
        <v>160</v>
      </c>
      <c r="AJ9" s="1004">
        <v>156</v>
      </c>
      <c r="AK9" s="1029">
        <v>176</v>
      </c>
      <c r="AL9" s="1030">
        <v>170</v>
      </c>
      <c r="AM9" s="1028">
        <v>166</v>
      </c>
      <c r="AN9" s="351">
        <v>193</v>
      </c>
      <c r="AO9" s="1045">
        <v>166</v>
      </c>
      <c r="AP9" s="1006">
        <v>190</v>
      </c>
      <c r="AQ9" s="1028">
        <v>123</v>
      </c>
      <c r="AR9" s="351">
        <v>143</v>
      </c>
      <c r="AS9" s="1017">
        <v>136</v>
      </c>
      <c r="AT9" s="1032">
        <v>129</v>
      </c>
      <c r="AU9" s="1046">
        <v>122</v>
      </c>
      <c r="AV9" s="1033">
        <v>165</v>
      </c>
      <c r="AW9" s="1047">
        <v>146</v>
      </c>
      <c r="AX9" s="1048">
        <v>137</v>
      </c>
      <c r="AY9" s="1034">
        <v>139</v>
      </c>
      <c r="AZ9" s="1034">
        <v>140</v>
      </c>
      <c r="BA9" s="1047">
        <v>146</v>
      </c>
    </row>
    <row r="10" spans="1:53" ht="15">
      <c r="A10" s="1018">
        <v>6</v>
      </c>
      <c r="B10" s="997">
        <f t="shared" si="0"/>
        <v>20.485294117647058</v>
      </c>
      <c r="C10" s="154">
        <v>20</v>
      </c>
      <c r="D10" s="1041" t="s">
        <v>93</v>
      </c>
      <c r="E10" s="975">
        <f t="shared" si="1"/>
        <v>159.02941176470588</v>
      </c>
      <c r="F10" s="733">
        <v>34</v>
      </c>
      <c r="G10" s="1167">
        <f t="shared" si="2"/>
        <v>5407</v>
      </c>
      <c r="H10" s="1163"/>
      <c r="I10" s="1000">
        <v>146</v>
      </c>
      <c r="J10" s="1049">
        <v>191</v>
      </c>
      <c r="K10" s="1001">
        <v>173</v>
      </c>
      <c r="L10" s="998">
        <v>180</v>
      </c>
      <c r="M10" s="1000">
        <v>158</v>
      </c>
      <c r="N10" s="999"/>
      <c r="O10" s="1001">
        <v>148</v>
      </c>
      <c r="P10" s="998">
        <v>182</v>
      </c>
      <c r="Q10" s="999"/>
      <c r="R10" s="1000">
        <v>166</v>
      </c>
      <c r="S10" s="1001">
        <v>158</v>
      </c>
      <c r="T10" s="1050"/>
      <c r="U10" s="1051"/>
      <c r="V10" s="1051"/>
      <c r="W10" s="1052"/>
      <c r="X10" s="1003">
        <v>150</v>
      </c>
      <c r="Y10" s="1053">
        <v>204</v>
      </c>
      <c r="Z10" s="1042"/>
      <c r="AA10" s="1043">
        <v>187</v>
      </c>
      <c r="AB10" s="1050">
        <v>149</v>
      </c>
      <c r="AC10" s="1051">
        <v>149</v>
      </c>
      <c r="AD10" s="1054">
        <v>152</v>
      </c>
      <c r="AE10" s="1027">
        <v>162</v>
      </c>
      <c r="AF10" s="1004">
        <v>156</v>
      </c>
      <c r="AG10" s="1044">
        <v>141</v>
      </c>
      <c r="AH10" s="1055">
        <v>159</v>
      </c>
      <c r="AI10" s="1004">
        <v>167</v>
      </c>
      <c r="AJ10" s="351">
        <v>135</v>
      </c>
      <c r="AK10" s="1044">
        <v>183</v>
      </c>
      <c r="AL10" s="1027">
        <v>154</v>
      </c>
      <c r="AM10" s="1028">
        <v>153</v>
      </c>
      <c r="AN10" s="1004">
        <v>145</v>
      </c>
      <c r="AO10" s="1008">
        <v>166</v>
      </c>
      <c r="AP10" s="1006">
        <v>145</v>
      </c>
      <c r="AQ10" s="1004">
        <v>139</v>
      </c>
      <c r="AR10" s="1004">
        <v>174</v>
      </c>
      <c r="AS10" s="1043">
        <v>134</v>
      </c>
      <c r="AT10" s="1048">
        <v>151</v>
      </c>
      <c r="AU10" s="1033">
        <v>160</v>
      </c>
      <c r="AV10" s="1033">
        <v>157</v>
      </c>
      <c r="AW10" s="1043">
        <v>133</v>
      </c>
      <c r="AX10" s="1048"/>
      <c r="AY10" s="1033"/>
      <c r="AZ10" s="1033"/>
      <c r="BA10" s="1043"/>
    </row>
    <row r="11" spans="1:53" ht="15">
      <c r="A11" s="973">
        <v>7</v>
      </c>
      <c r="B11" s="997">
        <f t="shared" si="0"/>
        <v>13.849999999999994</v>
      </c>
      <c r="C11" s="30">
        <f>ROUND(B11,0)</f>
        <v>14</v>
      </c>
      <c r="D11" s="596" t="s">
        <v>98</v>
      </c>
      <c r="E11" s="975">
        <f t="shared" si="1"/>
        <v>172.3</v>
      </c>
      <c r="F11" s="219">
        <v>10</v>
      </c>
      <c r="G11" s="1167">
        <f t="shared" si="2"/>
        <v>1723</v>
      </c>
      <c r="H11" s="1162"/>
      <c r="I11" s="1000"/>
      <c r="J11" s="1000"/>
      <c r="K11" s="1001"/>
      <c r="L11" s="998"/>
      <c r="M11" s="1000"/>
      <c r="N11" s="1000"/>
      <c r="O11" s="1001"/>
      <c r="P11" s="998"/>
      <c r="Q11" s="1000"/>
      <c r="R11" s="1000"/>
      <c r="S11" s="1001"/>
      <c r="T11" s="1003">
        <v>202</v>
      </c>
      <c r="U11" s="1004">
        <v>233</v>
      </c>
      <c r="V11" s="1042"/>
      <c r="W11" s="1043">
        <v>208</v>
      </c>
      <c r="X11" s="1003"/>
      <c r="Y11" s="1004"/>
      <c r="Z11" s="1004"/>
      <c r="AA11" s="1043"/>
      <c r="AB11" s="1003"/>
      <c r="AC11" s="1004"/>
      <c r="AD11" s="1008"/>
      <c r="AE11" s="1027">
        <v>175</v>
      </c>
      <c r="AF11" s="1004">
        <v>168</v>
      </c>
      <c r="AG11" s="1029">
        <v>150</v>
      </c>
      <c r="AH11" s="1056"/>
      <c r="AI11" s="1057"/>
      <c r="AJ11" s="1057"/>
      <c r="AK11" s="1058"/>
      <c r="AL11" s="1056"/>
      <c r="AM11" s="1057"/>
      <c r="AN11" s="1057"/>
      <c r="AO11" s="1059"/>
      <c r="AP11" s="1003"/>
      <c r="AQ11" s="1004"/>
      <c r="AR11" s="1004"/>
      <c r="AS11" s="1043"/>
      <c r="AT11" s="1032">
        <v>119</v>
      </c>
      <c r="AU11" s="1033">
        <v>132</v>
      </c>
      <c r="AV11" s="1033">
        <v>191</v>
      </c>
      <c r="AW11" s="1047">
        <v>145</v>
      </c>
      <c r="AX11" s="1032"/>
      <c r="AY11" s="1033"/>
      <c r="AZ11" s="1033"/>
      <c r="BA11" s="1047"/>
    </row>
    <row r="12" spans="1:53" ht="15">
      <c r="A12" s="996">
        <v>8</v>
      </c>
      <c r="B12" s="997">
        <f t="shared" si="0"/>
        <v>10.019230769230774</v>
      </c>
      <c r="C12" s="154">
        <v>10</v>
      </c>
      <c r="D12" s="881" t="s">
        <v>16</v>
      </c>
      <c r="E12" s="975">
        <f t="shared" si="1"/>
        <v>179.96153846153845</v>
      </c>
      <c r="F12" s="733">
        <v>26</v>
      </c>
      <c r="G12" s="1167">
        <f t="shared" si="2"/>
        <v>4679</v>
      </c>
      <c r="H12" s="1164"/>
      <c r="I12" s="197"/>
      <c r="J12" s="197"/>
      <c r="K12" s="1061"/>
      <c r="L12" s="1060"/>
      <c r="M12" s="197"/>
      <c r="N12" s="197"/>
      <c r="O12" s="1061"/>
      <c r="P12" s="1060"/>
      <c r="Q12" s="197"/>
      <c r="R12" s="197"/>
      <c r="S12" s="1061"/>
      <c r="T12" s="1060"/>
      <c r="U12" s="197"/>
      <c r="V12" s="197"/>
      <c r="W12" s="1061"/>
      <c r="X12" s="1062"/>
      <c r="Y12" s="988"/>
      <c r="Z12" s="988"/>
      <c r="AA12" s="1063"/>
      <c r="AB12" s="1036">
        <v>170</v>
      </c>
      <c r="AC12" s="1010">
        <v>148</v>
      </c>
      <c r="AD12" s="1038">
        <v>177</v>
      </c>
      <c r="AE12" s="1030">
        <v>212</v>
      </c>
      <c r="AF12" s="351">
        <v>165</v>
      </c>
      <c r="AG12" s="1029">
        <v>193</v>
      </c>
      <c r="AH12" s="1064">
        <v>212</v>
      </c>
      <c r="AI12" s="1065">
        <v>151</v>
      </c>
      <c r="AJ12" s="1066">
        <v>201</v>
      </c>
      <c r="AK12" s="1067">
        <v>234</v>
      </c>
      <c r="AL12" s="1055">
        <v>224</v>
      </c>
      <c r="AM12" s="1004">
        <v>181</v>
      </c>
      <c r="AN12" s="1028">
        <v>202</v>
      </c>
      <c r="AO12" s="1031">
        <v>179</v>
      </c>
      <c r="AP12" s="1016">
        <v>180</v>
      </c>
      <c r="AQ12" s="1028">
        <v>175</v>
      </c>
      <c r="AR12" s="1028">
        <v>173</v>
      </c>
      <c r="AS12" s="1068">
        <v>219</v>
      </c>
      <c r="AT12" s="1048">
        <v>127</v>
      </c>
      <c r="AU12" s="1034">
        <v>125</v>
      </c>
      <c r="AV12" s="1034">
        <v>145</v>
      </c>
      <c r="AW12" s="1035">
        <v>160</v>
      </c>
      <c r="AX12" s="1032">
        <v>212</v>
      </c>
      <c r="AY12" s="1004">
        <v>179</v>
      </c>
      <c r="AZ12" s="1033">
        <v>174</v>
      </c>
      <c r="BA12" s="1047">
        <v>161</v>
      </c>
    </row>
    <row r="13" spans="1:53" ht="15">
      <c r="A13" s="1018">
        <v>9</v>
      </c>
      <c r="B13" s="997">
        <f t="shared" si="0"/>
        <v>23.375</v>
      </c>
      <c r="C13" s="30">
        <f>ROUND(B13,0)</f>
        <v>23</v>
      </c>
      <c r="D13" s="582" t="s">
        <v>103</v>
      </c>
      <c r="E13" s="975">
        <f t="shared" si="1"/>
        <v>153.25</v>
      </c>
      <c r="F13" s="219">
        <v>8</v>
      </c>
      <c r="G13" s="1167">
        <f t="shared" si="2"/>
        <v>1226</v>
      </c>
      <c r="H13" s="1165"/>
      <c r="I13" s="843"/>
      <c r="J13" s="843"/>
      <c r="K13" s="1070"/>
      <c r="L13" s="1069"/>
      <c r="M13" s="843"/>
      <c r="N13" s="843"/>
      <c r="O13" s="1070"/>
      <c r="P13" s="1069"/>
      <c r="Q13" s="843"/>
      <c r="R13" s="843"/>
      <c r="S13" s="1070"/>
      <c r="T13" s="1069"/>
      <c r="U13" s="843"/>
      <c r="V13" s="843"/>
      <c r="W13" s="1071"/>
      <c r="X13" s="1072"/>
      <c r="Y13" s="842"/>
      <c r="Z13" s="842"/>
      <c r="AA13" s="1073"/>
      <c r="AB13" s="1074"/>
      <c r="AC13" s="1075"/>
      <c r="AD13" s="1076"/>
      <c r="AE13" s="1077"/>
      <c r="AF13" s="1051"/>
      <c r="AG13" s="1078"/>
      <c r="AH13" s="1056">
        <v>148</v>
      </c>
      <c r="AI13" s="1057">
        <v>156</v>
      </c>
      <c r="AJ13" s="1057">
        <v>151</v>
      </c>
      <c r="AK13" s="1079">
        <v>162</v>
      </c>
      <c r="AL13" s="1030">
        <v>126</v>
      </c>
      <c r="AM13" s="351">
        <v>180</v>
      </c>
      <c r="AN13" s="1004">
        <v>135</v>
      </c>
      <c r="AO13" s="1008">
        <v>168</v>
      </c>
      <c r="AP13" s="1003"/>
      <c r="AQ13" s="1004"/>
      <c r="AR13" s="1004"/>
      <c r="AS13" s="1043"/>
      <c r="AT13" s="1003"/>
      <c r="AU13" s="1004"/>
      <c r="AV13" s="1004"/>
      <c r="AW13" s="1043"/>
      <c r="AX13" s="1003"/>
      <c r="AY13" s="1004"/>
      <c r="AZ13" s="1004"/>
      <c r="BA13" s="1043"/>
    </row>
    <row r="14" spans="1:53" ht="15">
      <c r="A14" s="973">
        <v>10</v>
      </c>
      <c r="B14" s="997">
        <f t="shared" si="0"/>
        <v>11.259259259259252</v>
      </c>
      <c r="C14" s="154">
        <v>11</v>
      </c>
      <c r="D14" s="596" t="s">
        <v>189</v>
      </c>
      <c r="E14" s="975">
        <f t="shared" si="1"/>
        <v>177.4814814814815</v>
      </c>
      <c r="F14" s="733">
        <v>27</v>
      </c>
      <c r="G14" s="1167">
        <f t="shared" si="2"/>
        <v>4792</v>
      </c>
      <c r="H14" s="1162"/>
      <c r="I14" s="1000"/>
      <c r="J14" s="1000"/>
      <c r="K14" s="1001"/>
      <c r="L14" s="998"/>
      <c r="M14" s="1000"/>
      <c r="N14" s="1000"/>
      <c r="O14" s="1001"/>
      <c r="P14" s="1002"/>
      <c r="Q14" s="1000">
        <v>168</v>
      </c>
      <c r="R14" s="1000">
        <v>224</v>
      </c>
      <c r="S14" s="1001">
        <v>136</v>
      </c>
      <c r="T14" s="1003">
        <v>161</v>
      </c>
      <c r="U14" s="1042"/>
      <c r="V14" s="1004">
        <v>216</v>
      </c>
      <c r="W14" s="1043">
        <v>214</v>
      </c>
      <c r="X14" s="1006">
        <v>176</v>
      </c>
      <c r="Y14" s="351">
        <v>155</v>
      </c>
      <c r="Z14" s="1080"/>
      <c r="AA14" s="1017">
        <v>165</v>
      </c>
      <c r="AB14" s="1003">
        <v>165</v>
      </c>
      <c r="AC14" s="1004">
        <v>219</v>
      </c>
      <c r="AD14" s="1008">
        <v>178</v>
      </c>
      <c r="AE14" s="1055">
        <v>202</v>
      </c>
      <c r="AF14" s="351">
        <v>183</v>
      </c>
      <c r="AG14" s="1044">
        <v>180</v>
      </c>
      <c r="AH14" s="1030">
        <v>200</v>
      </c>
      <c r="AI14" s="1081">
        <v>190</v>
      </c>
      <c r="AJ14" s="1004">
        <v>213</v>
      </c>
      <c r="AK14" s="1029">
        <v>165</v>
      </c>
      <c r="AL14" s="1030"/>
      <c r="AM14" s="1010"/>
      <c r="AN14" s="1004"/>
      <c r="AO14" s="1008"/>
      <c r="AP14" s="1006">
        <v>181</v>
      </c>
      <c r="AQ14" s="351">
        <v>150</v>
      </c>
      <c r="AR14" s="1028">
        <v>169</v>
      </c>
      <c r="AS14" s="1017">
        <v>154</v>
      </c>
      <c r="AT14" s="1006"/>
      <c r="AU14" s="351"/>
      <c r="AV14" s="1028"/>
      <c r="AW14" s="1017"/>
      <c r="AX14" s="1016">
        <v>165</v>
      </c>
      <c r="AY14" s="1033">
        <v>168</v>
      </c>
      <c r="AZ14" s="1034">
        <v>152</v>
      </c>
      <c r="BA14" s="1035">
        <v>143</v>
      </c>
    </row>
    <row r="15" spans="1:53" ht="15">
      <c r="A15" s="996">
        <v>11</v>
      </c>
      <c r="B15" s="997">
        <f t="shared" si="0"/>
        <v>14.618421052631575</v>
      </c>
      <c r="C15" s="154">
        <v>15</v>
      </c>
      <c r="D15" s="1082" t="s">
        <v>188</v>
      </c>
      <c r="E15" s="975">
        <f t="shared" si="1"/>
        <v>170.76315789473685</v>
      </c>
      <c r="F15" s="733">
        <v>35</v>
      </c>
      <c r="G15" s="1167">
        <f t="shared" si="2"/>
        <v>6489</v>
      </c>
      <c r="H15" s="622">
        <v>169</v>
      </c>
      <c r="I15" s="999"/>
      <c r="J15" s="1049">
        <v>131</v>
      </c>
      <c r="K15" s="1084">
        <v>140</v>
      </c>
      <c r="L15" s="998"/>
      <c r="M15" s="1000"/>
      <c r="N15" s="1000"/>
      <c r="O15" s="1001"/>
      <c r="P15" s="998">
        <v>183</v>
      </c>
      <c r="Q15" s="1000">
        <v>145</v>
      </c>
      <c r="R15" s="1000">
        <v>157</v>
      </c>
      <c r="S15" s="1020"/>
      <c r="T15" s="1085"/>
      <c r="U15" s="351">
        <v>175</v>
      </c>
      <c r="V15" s="351">
        <v>196</v>
      </c>
      <c r="W15" s="1017">
        <v>223</v>
      </c>
      <c r="X15" s="1086">
        <v>225</v>
      </c>
      <c r="Y15" s="1080"/>
      <c r="Z15" s="1087">
        <v>201</v>
      </c>
      <c r="AA15" s="1017">
        <v>179</v>
      </c>
      <c r="AB15" s="1006">
        <v>188</v>
      </c>
      <c r="AC15" s="351">
        <v>178</v>
      </c>
      <c r="AD15" s="1045">
        <v>178</v>
      </c>
      <c r="AE15" s="1027">
        <v>199</v>
      </c>
      <c r="AF15" s="1028">
        <v>183</v>
      </c>
      <c r="AG15" s="1029">
        <v>210</v>
      </c>
      <c r="AH15" s="1027">
        <v>160</v>
      </c>
      <c r="AI15" s="1028">
        <v>175</v>
      </c>
      <c r="AJ15" s="1004">
        <v>152</v>
      </c>
      <c r="AK15" s="1029">
        <v>200</v>
      </c>
      <c r="AL15" s="1088">
        <v>193</v>
      </c>
      <c r="AM15" s="1010">
        <v>169</v>
      </c>
      <c r="AN15" s="351">
        <v>193</v>
      </c>
      <c r="AO15" s="1026">
        <v>167</v>
      </c>
      <c r="AP15" s="1003">
        <v>166</v>
      </c>
      <c r="AQ15" s="1004">
        <v>115</v>
      </c>
      <c r="AR15" s="1004">
        <v>154</v>
      </c>
      <c r="AS15" s="1043">
        <v>132</v>
      </c>
      <c r="AT15" s="1016">
        <v>181</v>
      </c>
      <c r="AU15" s="1033">
        <v>151</v>
      </c>
      <c r="AV15" s="1033">
        <v>206</v>
      </c>
      <c r="AW15" s="1047">
        <v>144</v>
      </c>
      <c r="AX15" s="1089">
        <v>168</v>
      </c>
      <c r="AY15" s="1033">
        <v>137</v>
      </c>
      <c r="AZ15" s="1033">
        <v>133</v>
      </c>
      <c r="BA15" s="1047">
        <v>133</v>
      </c>
    </row>
    <row r="16" spans="1:53" ht="15">
      <c r="A16" s="1018">
        <v>12</v>
      </c>
      <c r="B16" s="997">
        <f t="shared" si="0"/>
        <v>29.875</v>
      </c>
      <c r="C16" s="154">
        <v>30</v>
      </c>
      <c r="D16" s="1041" t="s">
        <v>14</v>
      </c>
      <c r="E16" s="975">
        <f t="shared" si="1"/>
        <v>140.25</v>
      </c>
      <c r="F16" s="733">
        <v>28</v>
      </c>
      <c r="G16" s="1167">
        <f t="shared" si="2"/>
        <v>3927</v>
      </c>
      <c r="H16" s="1164"/>
      <c r="I16" s="1090"/>
      <c r="J16" s="1090"/>
      <c r="K16" s="1091"/>
      <c r="L16" s="1092"/>
      <c r="M16" s="1090"/>
      <c r="N16" s="1090"/>
      <c r="O16" s="1091"/>
      <c r="P16" s="1092"/>
      <c r="Q16" s="1090"/>
      <c r="R16" s="1090"/>
      <c r="S16" s="1091"/>
      <c r="T16" s="1085"/>
      <c r="U16" s="1004">
        <v>156</v>
      </c>
      <c r="V16" s="1004">
        <v>126</v>
      </c>
      <c r="W16" s="1043">
        <v>168</v>
      </c>
      <c r="X16" s="1003">
        <v>122</v>
      </c>
      <c r="Y16" s="1042"/>
      <c r="Z16" s="1004">
        <v>150</v>
      </c>
      <c r="AA16" s="1043">
        <v>131</v>
      </c>
      <c r="AB16" s="1006">
        <v>146</v>
      </c>
      <c r="AC16" s="1004">
        <v>147</v>
      </c>
      <c r="AD16" s="1008">
        <v>169</v>
      </c>
      <c r="AE16" s="1027">
        <v>138</v>
      </c>
      <c r="AF16" s="351">
        <v>124</v>
      </c>
      <c r="AG16" s="1029">
        <v>153</v>
      </c>
      <c r="AH16" s="1055">
        <v>192</v>
      </c>
      <c r="AI16" s="1028">
        <v>152</v>
      </c>
      <c r="AJ16" s="1004">
        <v>187</v>
      </c>
      <c r="AK16" s="1029">
        <v>147</v>
      </c>
      <c r="AL16" s="1030">
        <v>148</v>
      </c>
      <c r="AM16" s="1022">
        <v>116</v>
      </c>
      <c r="AN16" s="1022">
        <v>121</v>
      </c>
      <c r="AO16" s="1026">
        <v>98</v>
      </c>
      <c r="AP16" s="1016"/>
      <c r="AQ16" s="1028"/>
      <c r="AR16" s="1004"/>
      <c r="AS16" s="1043"/>
      <c r="AT16" s="1048">
        <v>88</v>
      </c>
      <c r="AU16" s="1046">
        <v>100</v>
      </c>
      <c r="AV16" s="1033">
        <v>104</v>
      </c>
      <c r="AW16" s="1047">
        <v>87</v>
      </c>
      <c r="AX16" s="1089">
        <v>158</v>
      </c>
      <c r="AY16" s="1046">
        <v>165</v>
      </c>
      <c r="AZ16" s="1046">
        <v>171</v>
      </c>
      <c r="BA16" s="1093">
        <v>163</v>
      </c>
    </row>
    <row r="17" spans="1:53" ht="15">
      <c r="A17" s="973">
        <v>13</v>
      </c>
      <c r="B17" s="997">
        <f t="shared" si="0"/>
        <v>12.5</v>
      </c>
      <c r="C17" s="154">
        <v>13</v>
      </c>
      <c r="D17" s="881" t="s">
        <v>97</v>
      </c>
      <c r="E17" s="975">
        <f t="shared" si="1"/>
        <v>175</v>
      </c>
      <c r="F17" s="733">
        <v>20</v>
      </c>
      <c r="G17" s="1167">
        <f t="shared" si="2"/>
        <v>3500</v>
      </c>
      <c r="H17" s="1164"/>
      <c r="I17" s="1090"/>
      <c r="J17" s="1090"/>
      <c r="K17" s="1091"/>
      <c r="L17" s="1092"/>
      <c r="M17" s="1090"/>
      <c r="N17" s="1090"/>
      <c r="O17" s="1091"/>
      <c r="P17" s="1092"/>
      <c r="Q17" s="1090"/>
      <c r="R17" s="1090"/>
      <c r="S17" s="1091"/>
      <c r="T17" s="1006">
        <v>166</v>
      </c>
      <c r="U17" s="1042"/>
      <c r="V17" s="1004">
        <v>246</v>
      </c>
      <c r="W17" s="1043">
        <v>146</v>
      </c>
      <c r="X17" s="1003">
        <v>180</v>
      </c>
      <c r="Y17" s="1042"/>
      <c r="Z17" s="1004">
        <v>172</v>
      </c>
      <c r="AA17" s="1043">
        <v>172</v>
      </c>
      <c r="AB17" s="1006">
        <v>158</v>
      </c>
      <c r="AC17" s="1004">
        <v>160</v>
      </c>
      <c r="AD17" s="1008">
        <v>201</v>
      </c>
      <c r="AE17" s="1027">
        <v>175</v>
      </c>
      <c r="AF17" s="1004">
        <v>168</v>
      </c>
      <c r="AG17" s="1029">
        <v>173</v>
      </c>
      <c r="AH17" s="984">
        <v>176</v>
      </c>
      <c r="AI17" s="985">
        <v>169</v>
      </c>
      <c r="AJ17" s="981">
        <v>246</v>
      </c>
      <c r="AK17" s="986">
        <v>184</v>
      </c>
      <c r="AL17" s="1088"/>
      <c r="AM17" s="1022"/>
      <c r="AN17" s="1010"/>
      <c r="AO17" s="1026"/>
      <c r="AP17" s="1024"/>
      <c r="AQ17" s="1022"/>
      <c r="AR17" s="351"/>
      <c r="AS17" s="1023"/>
      <c r="AT17" s="1048">
        <v>119</v>
      </c>
      <c r="AU17" s="1034">
        <v>194</v>
      </c>
      <c r="AV17" s="1046">
        <v>137</v>
      </c>
      <c r="AW17" s="1035">
        <v>158</v>
      </c>
      <c r="AX17" s="1048"/>
      <c r="AY17" s="1034"/>
      <c r="AZ17" s="1046"/>
      <c r="BA17" s="1035"/>
    </row>
    <row r="18" spans="1:53" ht="15">
      <c r="A18" s="996">
        <v>14</v>
      </c>
      <c r="B18" s="997">
        <f t="shared" si="0"/>
        <v>11.799999999999997</v>
      </c>
      <c r="C18" s="154">
        <v>12</v>
      </c>
      <c r="D18" s="596" t="s">
        <v>23</v>
      </c>
      <c r="E18" s="975">
        <f t="shared" si="1"/>
        <v>176.4</v>
      </c>
      <c r="F18" s="733">
        <v>25</v>
      </c>
      <c r="G18" s="1167">
        <f t="shared" si="2"/>
        <v>4410</v>
      </c>
      <c r="H18" s="1162"/>
      <c r="I18" s="1000"/>
      <c r="J18" s="1000"/>
      <c r="K18" s="1001"/>
      <c r="L18" s="998">
        <v>183</v>
      </c>
      <c r="M18" s="1000">
        <v>190</v>
      </c>
      <c r="N18" s="1000">
        <v>155</v>
      </c>
      <c r="O18" s="1020"/>
      <c r="P18" s="998"/>
      <c r="Q18" s="1000"/>
      <c r="R18" s="1000"/>
      <c r="S18" s="1001"/>
      <c r="T18" s="1003">
        <v>174</v>
      </c>
      <c r="U18" s="1004">
        <v>181</v>
      </c>
      <c r="V18" s="1042"/>
      <c r="W18" s="1043">
        <v>169</v>
      </c>
      <c r="X18" s="1003"/>
      <c r="Y18" s="1004"/>
      <c r="Z18" s="1004"/>
      <c r="AA18" s="1043"/>
      <c r="AB18" s="1003"/>
      <c r="AC18" s="1004"/>
      <c r="AD18" s="1008"/>
      <c r="AE18" s="1030">
        <v>158</v>
      </c>
      <c r="AF18" s="1028">
        <v>159</v>
      </c>
      <c r="AG18" s="1029">
        <v>254</v>
      </c>
      <c r="AH18" s="1027">
        <v>193</v>
      </c>
      <c r="AI18" s="1004">
        <v>153</v>
      </c>
      <c r="AJ18" s="1004">
        <v>139</v>
      </c>
      <c r="AK18" s="1094">
        <v>212</v>
      </c>
      <c r="AL18" s="1030">
        <v>189</v>
      </c>
      <c r="AM18" s="351">
        <v>165</v>
      </c>
      <c r="AN18" s="1004">
        <v>196</v>
      </c>
      <c r="AO18" s="1038">
        <v>215</v>
      </c>
      <c r="AP18" s="1016">
        <v>144</v>
      </c>
      <c r="AQ18" s="1004">
        <v>166</v>
      </c>
      <c r="AR18" s="351">
        <v>181</v>
      </c>
      <c r="AS18" s="1017">
        <v>137</v>
      </c>
      <c r="AT18" s="1016"/>
      <c r="AU18" s="1004"/>
      <c r="AV18" s="351"/>
      <c r="AW18" s="1017"/>
      <c r="AX18" s="1048">
        <v>193</v>
      </c>
      <c r="AY18" s="1034">
        <v>171</v>
      </c>
      <c r="AZ18" s="1046">
        <v>171</v>
      </c>
      <c r="BA18" s="1035">
        <v>162</v>
      </c>
    </row>
    <row r="19" spans="1:53" ht="15">
      <c r="A19" s="1018">
        <v>15</v>
      </c>
      <c r="B19" s="997">
        <f t="shared" si="0"/>
        <v>27.16666666666667</v>
      </c>
      <c r="C19" s="30">
        <f aca="true" t="shared" si="3" ref="C19:C32">ROUND(B19,0)</f>
        <v>27</v>
      </c>
      <c r="D19" s="582" t="s">
        <v>119</v>
      </c>
      <c r="E19" s="975">
        <f t="shared" si="1"/>
        <v>145.66666666666666</v>
      </c>
      <c r="F19" s="219">
        <v>3</v>
      </c>
      <c r="G19" s="1167">
        <f t="shared" si="2"/>
        <v>437</v>
      </c>
      <c r="H19" s="1162"/>
      <c r="I19" s="1000"/>
      <c r="J19" s="1000"/>
      <c r="K19" s="1001"/>
      <c r="L19" s="998"/>
      <c r="M19" s="1000"/>
      <c r="N19" s="1000"/>
      <c r="O19" s="1001"/>
      <c r="P19" s="998"/>
      <c r="Q19" s="1000"/>
      <c r="R19" s="1000"/>
      <c r="S19" s="1020"/>
      <c r="T19" s="1036"/>
      <c r="U19" s="1010"/>
      <c r="V19" s="1010"/>
      <c r="W19" s="1037"/>
      <c r="X19" s="1036"/>
      <c r="Y19" s="1010"/>
      <c r="Z19" s="1010"/>
      <c r="AA19" s="1037"/>
      <c r="AB19" s="1036"/>
      <c r="AC19" s="1010"/>
      <c r="AD19" s="1038"/>
      <c r="AE19" s="1039">
        <v>138</v>
      </c>
      <c r="AF19" s="1010">
        <v>152</v>
      </c>
      <c r="AG19" s="1011">
        <v>147</v>
      </c>
      <c r="AH19" s="1040"/>
      <c r="AI19" s="1013"/>
      <c r="AJ19" s="1013"/>
      <c r="AK19" s="1095"/>
      <c r="AL19" s="1040"/>
      <c r="AM19" s="1013"/>
      <c r="AN19" s="1013"/>
      <c r="AO19" s="1015"/>
      <c r="AP19" s="1006"/>
      <c r="AQ19" s="351"/>
      <c r="AR19" s="351"/>
      <c r="AS19" s="1017"/>
      <c r="AT19" s="1006"/>
      <c r="AU19" s="351"/>
      <c r="AV19" s="351"/>
      <c r="AW19" s="1017"/>
      <c r="AX19" s="1006"/>
      <c r="AY19" s="351"/>
      <c r="AZ19" s="351"/>
      <c r="BA19" s="1017"/>
    </row>
    <row r="20" spans="1:53" ht="15">
      <c r="A20" s="973">
        <v>16</v>
      </c>
      <c r="B20" s="997">
        <f t="shared" si="0"/>
        <v>20.125</v>
      </c>
      <c r="C20" s="30">
        <f t="shared" si="3"/>
        <v>20</v>
      </c>
      <c r="D20" s="1096" t="s">
        <v>20</v>
      </c>
      <c r="E20" s="975">
        <f t="shared" si="1"/>
        <v>159.75</v>
      </c>
      <c r="F20" s="219">
        <v>8</v>
      </c>
      <c r="G20" s="1167">
        <f t="shared" si="2"/>
        <v>1278</v>
      </c>
      <c r="H20" s="622"/>
      <c r="I20" s="1049"/>
      <c r="J20" s="1049"/>
      <c r="K20" s="1084"/>
      <c r="L20" s="1083"/>
      <c r="M20" s="1049"/>
      <c r="N20" s="1049"/>
      <c r="O20" s="1084"/>
      <c r="P20" s="1083"/>
      <c r="Q20" s="1049"/>
      <c r="R20" s="1049"/>
      <c r="S20" s="1084"/>
      <c r="T20" s="1050"/>
      <c r="U20" s="1051"/>
      <c r="V20" s="1051"/>
      <c r="W20" s="1052"/>
      <c r="X20" s="1050"/>
      <c r="Y20" s="1051"/>
      <c r="Z20" s="1051"/>
      <c r="AA20" s="1052"/>
      <c r="AB20" s="1050"/>
      <c r="AC20" s="1051"/>
      <c r="AD20" s="1054"/>
      <c r="AE20" s="1077"/>
      <c r="AF20" s="1051"/>
      <c r="AG20" s="1078"/>
      <c r="AH20" s="1056"/>
      <c r="AI20" s="1057"/>
      <c r="AJ20" s="1057"/>
      <c r="AK20" s="1058"/>
      <c r="AL20" s="1056"/>
      <c r="AM20" s="1057"/>
      <c r="AN20" s="1057"/>
      <c r="AO20" s="1059"/>
      <c r="AP20" s="1006">
        <v>176</v>
      </c>
      <c r="AQ20" s="351">
        <v>160</v>
      </c>
      <c r="AR20" s="351">
        <v>136</v>
      </c>
      <c r="AS20" s="1043">
        <v>154</v>
      </c>
      <c r="AT20" s="1006"/>
      <c r="AU20" s="351"/>
      <c r="AV20" s="351"/>
      <c r="AW20" s="1043"/>
      <c r="AX20" s="1048">
        <v>145</v>
      </c>
      <c r="AY20" s="1034">
        <v>156</v>
      </c>
      <c r="AZ20" s="1033">
        <v>191</v>
      </c>
      <c r="BA20" s="1047">
        <v>160</v>
      </c>
    </row>
    <row r="21" spans="1:53" ht="15">
      <c r="A21" s="996">
        <v>17</v>
      </c>
      <c r="B21" s="997">
        <f t="shared" si="0"/>
        <v>15.0625</v>
      </c>
      <c r="C21" s="30">
        <f t="shared" si="3"/>
        <v>15</v>
      </c>
      <c r="D21" s="1097" t="s">
        <v>63</v>
      </c>
      <c r="E21" s="975">
        <f t="shared" si="1"/>
        <v>169.875</v>
      </c>
      <c r="F21" s="219">
        <v>8</v>
      </c>
      <c r="G21" s="1167">
        <f t="shared" si="2"/>
        <v>1359</v>
      </c>
      <c r="H21" s="622"/>
      <c r="I21" s="1049"/>
      <c r="J21" s="1049"/>
      <c r="K21" s="1084"/>
      <c r="L21" s="1083"/>
      <c r="M21" s="1049"/>
      <c r="N21" s="1049"/>
      <c r="O21" s="1084"/>
      <c r="P21" s="1083"/>
      <c r="Q21" s="1049"/>
      <c r="R21" s="1049"/>
      <c r="S21" s="1084"/>
      <c r="T21" s="1050"/>
      <c r="U21" s="1051"/>
      <c r="V21" s="1051"/>
      <c r="W21" s="1052"/>
      <c r="X21" s="1050"/>
      <c r="Y21" s="1051"/>
      <c r="Z21" s="1051"/>
      <c r="AA21" s="1052"/>
      <c r="AB21" s="1050"/>
      <c r="AC21" s="1051"/>
      <c r="AD21" s="1054"/>
      <c r="AE21" s="1077"/>
      <c r="AF21" s="1051"/>
      <c r="AG21" s="1078"/>
      <c r="AH21" s="1056"/>
      <c r="AI21" s="1057"/>
      <c r="AJ21" s="1057"/>
      <c r="AK21" s="1058"/>
      <c r="AL21" s="1056"/>
      <c r="AM21" s="1057"/>
      <c r="AN21" s="1057"/>
      <c r="AO21" s="1059"/>
      <c r="AP21" s="1003">
        <v>159</v>
      </c>
      <c r="AQ21" s="1028">
        <v>160</v>
      </c>
      <c r="AR21" s="1004">
        <v>193</v>
      </c>
      <c r="AS21" s="1043">
        <v>184</v>
      </c>
      <c r="AT21" s="1003"/>
      <c r="AU21" s="1028"/>
      <c r="AV21" s="1004"/>
      <c r="AW21" s="1043"/>
      <c r="AX21" s="1048">
        <v>216</v>
      </c>
      <c r="AY21" s="1034">
        <v>166</v>
      </c>
      <c r="AZ21" s="1034">
        <v>143</v>
      </c>
      <c r="BA21" s="1035">
        <v>138</v>
      </c>
    </row>
    <row r="22" spans="1:53" ht="15">
      <c r="A22" s="1018">
        <v>18</v>
      </c>
      <c r="B22" s="997">
        <f t="shared" si="0"/>
        <v>7.083333333333329</v>
      </c>
      <c r="C22" s="30">
        <f t="shared" si="3"/>
        <v>7</v>
      </c>
      <c r="D22" s="608" t="s">
        <v>120</v>
      </c>
      <c r="E22" s="975">
        <f t="shared" si="1"/>
        <v>185.83333333333334</v>
      </c>
      <c r="F22" s="219">
        <v>6</v>
      </c>
      <c r="G22" s="1167">
        <f t="shared" si="2"/>
        <v>1115</v>
      </c>
      <c r="H22" s="1162">
        <v>179</v>
      </c>
      <c r="I22" s="1000">
        <v>198</v>
      </c>
      <c r="J22" s="999"/>
      <c r="K22" s="1001">
        <v>190</v>
      </c>
      <c r="L22" s="998"/>
      <c r="M22" s="1000"/>
      <c r="N22" s="1000"/>
      <c r="O22" s="1001"/>
      <c r="P22" s="998"/>
      <c r="Q22" s="1000"/>
      <c r="R22" s="1000"/>
      <c r="S22" s="1001"/>
      <c r="T22" s="1050"/>
      <c r="U22" s="1051"/>
      <c r="V22" s="1051"/>
      <c r="W22" s="1052"/>
      <c r="X22" s="1050"/>
      <c r="Y22" s="1051"/>
      <c r="Z22" s="1051"/>
      <c r="AA22" s="1052"/>
      <c r="AB22" s="1050">
        <v>191</v>
      </c>
      <c r="AC22" s="1051">
        <v>142</v>
      </c>
      <c r="AD22" s="1054">
        <v>215</v>
      </c>
      <c r="AE22" s="1077"/>
      <c r="AF22" s="1051"/>
      <c r="AG22" s="1078"/>
      <c r="AH22" s="1056"/>
      <c r="AI22" s="1057"/>
      <c r="AJ22" s="1057"/>
      <c r="AK22" s="1058"/>
      <c r="AL22" s="1056"/>
      <c r="AM22" s="1057"/>
      <c r="AN22" s="1057"/>
      <c r="AO22" s="1059"/>
      <c r="AP22" s="1003"/>
      <c r="AQ22" s="1004"/>
      <c r="AR22" s="1004"/>
      <c r="AS22" s="1043"/>
      <c r="AT22" s="1003"/>
      <c r="AU22" s="1004"/>
      <c r="AV22" s="1004"/>
      <c r="AW22" s="1043"/>
      <c r="AX22" s="1003"/>
      <c r="AY22" s="1004"/>
      <c r="AZ22" s="1004"/>
      <c r="BA22" s="1043"/>
    </row>
    <row r="23" spans="1:53" ht="15">
      <c r="A23" s="973">
        <v>19</v>
      </c>
      <c r="B23" s="997">
        <f t="shared" si="0"/>
        <v>17.590909090909093</v>
      </c>
      <c r="C23" s="30">
        <f t="shared" si="3"/>
        <v>18</v>
      </c>
      <c r="D23" s="582" t="s">
        <v>102</v>
      </c>
      <c r="E23" s="975">
        <f t="shared" si="1"/>
        <v>164.8181818181818</v>
      </c>
      <c r="F23" s="219">
        <v>11</v>
      </c>
      <c r="G23" s="1167">
        <f t="shared" si="2"/>
        <v>1813</v>
      </c>
      <c r="H23" s="1162"/>
      <c r="I23" s="1000"/>
      <c r="J23" s="1000"/>
      <c r="K23" s="1001"/>
      <c r="L23" s="998"/>
      <c r="M23" s="1000"/>
      <c r="N23" s="1000"/>
      <c r="O23" s="1001"/>
      <c r="P23" s="998"/>
      <c r="Q23" s="1000"/>
      <c r="R23" s="1000"/>
      <c r="S23" s="1020"/>
      <c r="T23" s="1036"/>
      <c r="U23" s="1010"/>
      <c r="V23" s="1010"/>
      <c r="W23" s="1037"/>
      <c r="X23" s="1036"/>
      <c r="Y23" s="1010"/>
      <c r="Z23" s="1010"/>
      <c r="AA23" s="1037"/>
      <c r="AB23" s="1036"/>
      <c r="AC23" s="1010"/>
      <c r="AD23" s="1038"/>
      <c r="AE23" s="1088">
        <v>184</v>
      </c>
      <c r="AF23" s="1022">
        <v>164</v>
      </c>
      <c r="AG23" s="1098">
        <v>201</v>
      </c>
      <c r="AH23" s="1099"/>
      <c r="AI23" s="1100"/>
      <c r="AJ23" s="1100"/>
      <c r="AK23" s="1101"/>
      <c r="AL23" s="1039">
        <v>161</v>
      </c>
      <c r="AM23" s="1028">
        <v>166</v>
      </c>
      <c r="AN23" s="1004">
        <v>167</v>
      </c>
      <c r="AO23" s="1008">
        <v>184</v>
      </c>
      <c r="AP23" s="1003">
        <v>166</v>
      </c>
      <c r="AQ23" s="1028">
        <v>127</v>
      </c>
      <c r="AR23" s="1004">
        <v>147</v>
      </c>
      <c r="AS23" s="1043">
        <v>146</v>
      </c>
      <c r="AT23" s="1003"/>
      <c r="AU23" s="1028"/>
      <c r="AV23" s="1004"/>
      <c r="AW23" s="1043"/>
      <c r="AX23" s="1003"/>
      <c r="AY23" s="1028"/>
      <c r="AZ23" s="1004"/>
      <c r="BA23" s="1043"/>
    </row>
    <row r="24" spans="1:53" ht="15">
      <c r="A24" s="996">
        <v>20</v>
      </c>
      <c r="B24" s="997">
        <f t="shared" si="0"/>
        <v>15.25</v>
      </c>
      <c r="C24" s="30">
        <f t="shared" si="3"/>
        <v>15</v>
      </c>
      <c r="D24" s="608" t="s">
        <v>128</v>
      </c>
      <c r="E24" s="975">
        <f t="shared" si="1"/>
        <v>169.5</v>
      </c>
      <c r="F24" s="219">
        <v>6</v>
      </c>
      <c r="G24" s="1167">
        <f t="shared" si="2"/>
        <v>1017</v>
      </c>
      <c r="H24" s="1162"/>
      <c r="I24" s="1000"/>
      <c r="J24" s="1000"/>
      <c r="K24" s="1001"/>
      <c r="L24" s="1002"/>
      <c r="M24" s="1000">
        <v>157</v>
      </c>
      <c r="N24" s="1000">
        <v>149</v>
      </c>
      <c r="O24" s="1001">
        <v>213</v>
      </c>
      <c r="P24" s="998"/>
      <c r="Q24" s="1000"/>
      <c r="R24" s="1000"/>
      <c r="S24" s="1001"/>
      <c r="T24" s="1050"/>
      <c r="U24" s="1051"/>
      <c r="V24" s="1102"/>
      <c r="W24" s="1052"/>
      <c r="X24" s="1050"/>
      <c r="Y24" s="1051"/>
      <c r="Z24" s="1051"/>
      <c r="AA24" s="1052"/>
      <c r="AB24" s="1050">
        <v>145</v>
      </c>
      <c r="AC24" s="1051">
        <v>164</v>
      </c>
      <c r="AD24" s="1054">
        <v>189</v>
      </c>
      <c r="AE24" s="1077"/>
      <c r="AF24" s="1051"/>
      <c r="AG24" s="1078"/>
      <c r="AH24" s="1056"/>
      <c r="AI24" s="1057"/>
      <c r="AJ24" s="1057"/>
      <c r="AK24" s="1079"/>
      <c r="AL24" s="1056"/>
      <c r="AM24" s="1057"/>
      <c r="AN24" s="1057"/>
      <c r="AO24" s="1059"/>
      <c r="AP24" s="1003"/>
      <c r="AQ24" s="1004"/>
      <c r="AR24" s="1004"/>
      <c r="AS24" s="1043"/>
      <c r="AT24" s="1003"/>
      <c r="AU24" s="1004"/>
      <c r="AV24" s="1004"/>
      <c r="AW24" s="1043"/>
      <c r="AX24" s="1003"/>
      <c r="AY24" s="1004"/>
      <c r="AZ24" s="1004"/>
      <c r="BA24" s="1043"/>
    </row>
    <row r="25" spans="1:53" ht="15">
      <c r="A25" s="1018">
        <v>21</v>
      </c>
      <c r="B25" s="997">
        <f t="shared" si="0"/>
        <v>30</v>
      </c>
      <c r="C25" s="30">
        <f t="shared" si="3"/>
        <v>30</v>
      </c>
      <c r="D25" s="881" t="s">
        <v>110</v>
      </c>
      <c r="E25" s="975">
        <f t="shared" si="1"/>
        <v>124.25</v>
      </c>
      <c r="F25" s="219">
        <v>4</v>
      </c>
      <c r="G25" s="1167">
        <f t="shared" si="2"/>
        <v>497</v>
      </c>
      <c r="H25" s="622"/>
      <c r="I25" s="1049"/>
      <c r="J25" s="1049"/>
      <c r="K25" s="1084"/>
      <c r="L25" s="1083"/>
      <c r="M25" s="1049"/>
      <c r="N25" s="1049"/>
      <c r="O25" s="1084"/>
      <c r="P25" s="1083"/>
      <c r="Q25" s="1049"/>
      <c r="R25" s="1049"/>
      <c r="S25" s="1084"/>
      <c r="T25" s="1050"/>
      <c r="U25" s="1051"/>
      <c r="V25" s="1051"/>
      <c r="W25" s="1052"/>
      <c r="X25" s="1050"/>
      <c r="Y25" s="1051"/>
      <c r="Z25" s="1051"/>
      <c r="AA25" s="1052"/>
      <c r="AB25" s="1050"/>
      <c r="AC25" s="1051"/>
      <c r="AD25" s="1054"/>
      <c r="AE25" s="1077"/>
      <c r="AF25" s="1051"/>
      <c r="AG25" s="1078"/>
      <c r="AH25" s="1056"/>
      <c r="AI25" s="1057"/>
      <c r="AJ25" s="1057"/>
      <c r="AK25" s="1058"/>
      <c r="AL25" s="1088">
        <v>106</v>
      </c>
      <c r="AM25" s="1022">
        <v>91</v>
      </c>
      <c r="AN25" s="1022">
        <v>151</v>
      </c>
      <c r="AO25" s="1026">
        <v>149</v>
      </c>
      <c r="AP25" s="1003"/>
      <c r="AQ25" s="1004"/>
      <c r="AR25" s="1004"/>
      <c r="AS25" s="1043"/>
      <c r="AT25" s="1003"/>
      <c r="AU25" s="1004"/>
      <c r="AV25" s="1004"/>
      <c r="AW25" s="1043"/>
      <c r="AX25" s="1003"/>
      <c r="AY25" s="1004"/>
      <c r="AZ25" s="1004"/>
      <c r="BA25" s="1043"/>
    </row>
    <row r="26" spans="1:53" ht="15">
      <c r="A26" s="973">
        <v>22</v>
      </c>
      <c r="B26" s="997">
        <f t="shared" si="0"/>
        <v>30</v>
      </c>
      <c r="C26" s="30">
        <f t="shared" si="3"/>
        <v>30</v>
      </c>
      <c r="D26" s="596" t="s">
        <v>186</v>
      </c>
      <c r="E26" s="975">
        <f t="shared" si="1"/>
        <v>126.2</v>
      </c>
      <c r="F26" s="219">
        <v>10</v>
      </c>
      <c r="G26" s="1167">
        <f t="shared" si="2"/>
        <v>1262</v>
      </c>
      <c r="H26" s="1164"/>
      <c r="I26" s="197"/>
      <c r="J26" s="197"/>
      <c r="K26" s="1061"/>
      <c r="L26" s="1060"/>
      <c r="M26" s="197"/>
      <c r="N26" s="197"/>
      <c r="O26" s="1061"/>
      <c r="P26" s="1060"/>
      <c r="Q26" s="197"/>
      <c r="R26" s="197"/>
      <c r="S26" s="1061"/>
      <c r="T26" s="1060"/>
      <c r="U26" s="197"/>
      <c r="V26" s="197"/>
      <c r="W26" s="1061"/>
      <c r="X26" s="1006"/>
      <c r="Y26" s="1004"/>
      <c r="Z26" s="1004"/>
      <c r="AA26" s="1043"/>
      <c r="AB26" s="1036">
        <v>148</v>
      </c>
      <c r="AC26" s="1010">
        <v>146</v>
      </c>
      <c r="AD26" s="1038">
        <v>129</v>
      </c>
      <c r="AE26" s="1030">
        <v>136</v>
      </c>
      <c r="AF26" s="351">
        <v>162</v>
      </c>
      <c r="AG26" s="1029">
        <v>145</v>
      </c>
      <c r="AH26" s="1055">
        <v>110</v>
      </c>
      <c r="AI26" s="351">
        <v>106</v>
      </c>
      <c r="AJ26" s="351">
        <v>106</v>
      </c>
      <c r="AK26" s="1103">
        <v>74</v>
      </c>
      <c r="AL26" s="1055"/>
      <c r="AM26" s="351"/>
      <c r="AN26" s="351"/>
      <c r="AO26" s="1045"/>
      <c r="AP26" s="1016"/>
      <c r="AQ26" s="351"/>
      <c r="AR26" s="351"/>
      <c r="AS26" s="1017"/>
      <c r="AT26" s="1016"/>
      <c r="AU26" s="351"/>
      <c r="AV26" s="351"/>
      <c r="AW26" s="1017"/>
      <c r="AX26" s="1016"/>
      <c r="AY26" s="351"/>
      <c r="AZ26" s="351"/>
      <c r="BA26" s="1017"/>
    </row>
    <row r="27" spans="1:53" ht="15">
      <c r="A27" s="996">
        <v>23</v>
      </c>
      <c r="B27" s="997">
        <f t="shared" si="0"/>
        <v>26.318181818181813</v>
      </c>
      <c r="C27" s="30">
        <f t="shared" si="3"/>
        <v>26</v>
      </c>
      <c r="D27" s="596" t="s">
        <v>90</v>
      </c>
      <c r="E27" s="975">
        <f t="shared" si="1"/>
        <v>147.36363636363637</v>
      </c>
      <c r="F27" s="219">
        <v>11</v>
      </c>
      <c r="G27" s="1167">
        <f t="shared" si="2"/>
        <v>1621</v>
      </c>
      <c r="H27" s="1164"/>
      <c r="I27" s="197"/>
      <c r="J27" s="197"/>
      <c r="K27" s="1061"/>
      <c r="L27" s="1060"/>
      <c r="M27" s="197"/>
      <c r="N27" s="197"/>
      <c r="O27" s="1061"/>
      <c r="P27" s="1060"/>
      <c r="Q27" s="197"/>
      <c r="R27" s="197"/>
      <c r="S27" s="1061"/>
      <c r="T27" s="1060"/>
      <c r="U27" s="197"/>
      <c r="V27" s="197"/>
      <c r="W27" s="1061"/>
      <c r="X27" s="1085"/>
      <c r="Y27" s="1004">
        <v>154</v>
      </c>
      <c r="Z27" s="1004">
        <v>156</v>
      </c>
      <c r="AA27" s="1043">
        <v>139</v>
      </c>
      <c r="AB27" s="1036"/>
      <c r="AC27" s="1010"/>
      <c r="AD27" s="1038"/>
      <c r="AE27" s="1030"/>
      <c r="AF27" s="1004"/>
      <c r="AG27" s="1029"/>
      <c r="AH27" s="1027">
        <v>107</v>
      </c>
      <c r="AI27" s="1028">
        <v>153</v>
      </c>
      <c r="AJ27" s="1004">
        <v>139</v>
      </c>
      <c r="AK27" s="1029">
        <v>160</v>
      </c>
      <c r="AL27" s="1027"/>
      <c r="AM27" s="1028"/>
      <c r="AN27" s="1004"/>
      <c r="AO27" s="1008"/>
      <c r="AP27" s="1003"/>
      <c r="AQ27" s="1028"/>
      <c r="AR27" s="1004"/>
      <c r="AS27" s="1043"/>
      <c r="AT27" s="1048">
        <v>147</v>
      </c>
      <c r="AU27" s="1010">
        <v>150</v>
      </c>
      <c r="AV27" s="1034">
        <v>177</v>
      </c>
      <c r="AW27" s="1035">
        <v>139</v>
      </c>
      <c r="AX27" s="1048"/>
      <c r="AY27" s="1010"/>
      <c r="AZ27" s="1034"/>
      <c r="BA27" s="1035"/>
    </row>
    <row r="28" spans="1:53" ht="15">
      <c r="A28" s="1018">
        <v>24</v>
      </c>
      <c r="B28" s="997">
        <f t="shared" si="0"/>
        <v>0.4375</v>
      </c>
      <c r="C28" s="30">
        <f t="shared" si="3"/>
        <v>0</v>
      </c>
      <c r="D28" s="612" t="s">
        <v>75</v>
      </c>
      <c r="E28" s="975">
        <f t="shared" si="1"/>
        <v>199.125</v>
      </c>
      <c r="F28" s="219">
        <v>8</v>
      </c>
      <c r="G28" s="1167">
        <f t="shared" si="2"/>
        <v>1593</v>
      </c>
      <c r="H28" s="622"/>
      <c r="I28" s="1049"/>
      <c r="J28" s="1049"/>
      <c r="K28" s="1084"/>
      <c r="L28" s="1083"/>
      <c r="M28" s="1049"/>
      <c r="N28" s="1049"/>
      <c r="O28" s="1084"/>
      <c r="P28" s="1083"/>
      <c r="Q28" s="1049"/>
      <c r="R28" s="1049"/>
      <c r="S28" s="1084"/>
      <c r="T28" s="1050"/>
      <c r="U28" s="1051"/>
      <c r="V28" s="1051"/>
      <c r="W28" s="1052"/>
      <c r="X28" s="1050"/>
      <c r="Y28" s="1051"/>
      <c r="Z28" s="1051"/>
      <c r="AA28" s="1052"/>
      <c r="AB28" s="1050"/>
      <c r="AC28" s="1051"/>
      <c r="AD28" s="1054"/>
      <c r="AE28" s="1077"/>
      <c r="AF28" s="1051"/>
      <c r="AG28" s="1078"/>
      <c r="AH28" s="1056"/>
      <c r="AI28" s="1057"/>
      <c r="AJ28" s="1057"/>
      <c r="AK28" s="1079"/>
      <c r="AL28" s="1056"/>
      <c r="AM28" s="1057"/>
      <c r="AN28" s="1057"/>
      <c r="AO28" s="1059"/>
      <c r="AP28" s="1003">
        <v>177</v>
      </c>
      <c r="AQ28" s="1004">
        <v>190</v>
      </c>
      <c r="AR28" s="351">
        <v>184</v>
      </c>
      <c r="AS28" s="1017">
        <v>258</v>
      </c>
      <c r="AT28" s="1104">
        <v>231</v>
      </c>
      <c r="AU28" s="1033">
        <v>164</v>
      </c>
      <c r="AV28" s="1105">
        <v>236</v>
      </c>
      <c r="AW28" s="1047">
        <v>153</v>
      </c>
      <c r="AX28" s="1032"/>
      <c r="AY28" s="1033"/>
      <c r="AZ28" s="1033"/>
      <c r="BA28" s="1047"/>
    </row>
    <row r="29" spans="1:53" ht="15">
      <c r="A29" s="973">
        <v>25</v>
      </c>
      <c r="B29" s="997">
        <f t="shared" si="0"/>
        <v>5.625</v>
      </c>
      <c r="C29" s="30">
        <f t="shared" si="3"/>
        <v>6</v>
      </c>
      <c r="D29" s="881" t="s">
        <v>73</v>
      </c>
      <c r="E29" s="975">
        <f t="shared" si="1"/>
        <v>188.75</v>
      </c>
      <c r="F29" s="219">
        <v>12</v>
      </c>
      <c r="G29" s="1167">
        <f t="shared" si="2"/>
        <v>2265</v>
      </c>
      <c r="H29" s="622"/>
      <c r="I29" s="1049"/>
      <c r="J29" s="1049"/>
      <c r="K29" s="1084"/>
      <c r="L29" s="1083"/>
      <c r="M29" s="1049"/>
      <c r="N29" s="1049"/>
      <c r="O29" s="1084"/>
      <c r="P29" s="1083"/>
      <c r="Q29" s="1049"/>
      <c r="R29" s="1049"/>
      <c r="S29" s="1084"/>
      <c r="T29" s="1050"/>
      <c r="U29" s="1051"/>
      <c r="V29" s="1051"/>
      <c r="W29" s="1052"/>
      <c r="X29" s="1106"/>
      <c r="Y29" s="1107"/>
      <c r="Z29" s="1107"/>
      <c r="AA29" s="1108"/>
      <c r="AB29" s="1106"/>
      <c r="AC29" s="1107"/>
      <c r="AD29" s="1109"/>
      <c r="AE29" s="1077"/>
      <c r="AF29" s="1051"/>
      <c r="AG29" s="1078"/>
      <c r="AH29" s="1056"/>
      <c r="AI29" s="1057"/>
      <c r="AJ29" s="1057"/>
      <c r="AK29" s="1079"/>
      <c r="AL29" s="1055">
        <v>202</v>
      </c>
      <c r="AM29" s="1004">
        <v>214</v>
      </c>
      <c r="AN29" s="351">
        <v>160</v>
      </c>
      <c r="AO29" s="1045">
        <v>180</v>
      </c>
      <c r="AP29" s="1006">
        <v>158</v>
      </c>
      <c r="AQ29" s="351">
        <v>204</v>
      </c>
      <c r="AR29" s="351">
        <v>205</v>
      </c>
      <c r="AS29" s="1017">
        <v>217</v>
      </c>
      <c r="AT29" s="1089">
        <v>183</v>
      </c>
      <c r="AU29" s="1046">
        <v>136</v>
      </c>
      <c r="AV29" s="1046">
        <v>192</v>
      </c>
      <c r="AW29" s="1110">
        <v>214</v>
      </c>
      <c r="AX29" s="1089"/>
      <c r="AY29" s="1046"/>
      <c r="AZ29" s="1046"/>
      <c r="BA29" s="1093"/>
    </row>
    <row r="30" spans="1:53" ht="16.5" customHeight="1">
      <c r="A30" s="996">
        <v>26</v>
      </c>
      <c r="B30" s="997">
        <f t="shared" si="0"/>
        <v>5.333333333333329</v>
      </c>
      <c r="C30" s="30">
        <f t="shared" si="3"/>
        <v>5</v>
      </c>
      <c r="D30" s="596" t="s">
        <v>165</v>
      </c>
      <c r="E30" s="975">
        <f t="shared" si="1"/>
        <v>189.33333333333334</v>
      </c>
      <c r="F30" s="219">
        <v>3</v>
      </c>
      <c r="G30" s="1167">
        <f t="shared" si="2"/>
        <v>568</v>
      </c>
      <c r="H30" s="1162"/>
      <c r="I30" s="1000"/>
      <c r="J30" s="1000"/>
      <c r="K30" s="1001"/>
      <c r="L30" s="998">
        <v>199</v>
      </c>
      <c r="M30" s="1000">
        <v>189</v>
      </c>
      <c r="N30" s="1000">
        <v>180</v>
      </c>
      <c r="O30" s="1020"/>
      <c r="P30" s="998"/>
      <c r="Q30" s="1000"/>
      <c r="R30" s="1000"/>
      <c r="S30" s="1001"/>
      <c r="T30" s="1050"/>
      <c r="U30" s="1051"/>
      <c r="V30" s="1051"/>
      <c r="W30" s="1052"/>
      <c r="X30" s="1050"/>
      <c r="Y30" s="1051"/>
      <c r="Z30" s="1051"/>
      <c r="AA30" s="1052"/>
      <c r="AB30" s="1050"/>
      <c r="AC30" s="1051"/>
      <c r="AD30" s="1054"/>
      <c r="AE30" s="1077"/>
      <c r="AF30" s="1051"/>
      <c r="AG30" s="1078"/>
      <c r="AH30" s="1056"/>
      <c r="AI30" s="1057"/>
      <c r="AJ30" s="1057"/>
      <c r="AK30" s="1079"/>
      <c r="AL30" s="1056"/>
      <c r="AM30" s="1057"/>
      <c r="AN30" s="1057"/>
      <c r="AO30" s="1059"/>
      <c r="AP30" s="1003"/>
      <c r="AQ30" s="1004"/>
      <c r="AR30" s="1004"/>
      <c r="AS30" s="1043"/>
      <c r="AT30" s="1003"/>
      <c r="AU30" s="1004"/>
      <c r="AV30" s="1004"/>
      <c r="AW30" s="1043"/>
      <c r="AX30" s="1003"/>
      <c r="AY30" s="1004"/>
      <c r="AZ30" s="1004"/>
      <c r="BA30" s="1043"/>
    </row>
    <row r="31" spans="1:53" ht="16.5" customHeight="1">
      <c r="A31" s="1018">
        <v>27</v>
      </c>
      <c r="B31" s="997">
        <f t="shared" si="0"/>
        <v>30</v>
      </c>
      <c r="C31" s="30">
        <f t="shared" si="3"/>
        <v>30</v>
      </c>
      <c r="D31" s="452" t="s">
        <v>159</v>
      </c>
      <c r="E31" s="975">
        <f t="shared" si="1"/>
        <v>134.66666666666666</v>
      </c>
      <c r="F31" s="219">
        <v>6</v>
      </c>
      <c r="G31" s="1167">
        <f t="shared" si="2"/>
        <v>808</v>
      </c>
      <c r="H31" s="1162"/>
      <c r="I31" s="1000"/>
      <c r="J31" s="1000"/>
      <c r="K31" s="1001"/>
      <c r="L31" s="998"/>
      <c r="M31" s="1000"/>
      <c r="N31" s="1000"/>
      <c r="O31" s="1001"/>
      <c r="P31" s="1002"/>
      <c r="Q31" s="1000">
        <v>121</v>
      </c>
      <c r="R31" s="1000">
        <v>140</v>
      </c>
      <c r="S31" s="1001">
        <v>129</v>
      </c>
      <c r="T31" s="1036"/>
      <c r="U31" s="1010"/>
      <c r="V31" s="1010"/>
      <c r="W31" s="1037"/>
      <c r="X31" s="1006">
        <v>120</v>
      </c>
      <c r="Y31" s="351">
        <v>160</v>
      </c>
      <c r="Z31" s="351">
        <v>138</v>
      </c>
      <c r="AA31" s="1007"/>
      <c r="AB31" s="1036"/>
      <c r="AC31" s="1010"/>
      <c r="AD31" s="1038"/>
      <c r="AE31" s="1030"/>
      <c r="AF31" s="351"/>
      <c r="AG31" s="1044"/>
      <c r="AH31" s="1040"/>
      <c r="AI31" s="1013"/>
      <c r="AJ31" s="1013"/>
      <c r="AK31" s="1014"/>
      <c r="AL31" s="1040"/>
      <c r="AM31" s="1013"/>
      <c r="AN31" s="1013"/>
      <c r="AO31" s="1015"/>
      <c r="AP31" s="1006"/>
      <c r="AQ31" s="351"/>
      <c r="AR31" s="351"/>
      <c r="AS31" s="1017"/>
      <c r="AT31" s="1006"/>
      <c r="AU31" s="351"/>
      <c r="AV31" s="351"/>
      <c r="AW31" s="1017"/>
      <c r="AX31" s="1006"/>
      <c r="AY31" s="351"/>
      <c r="AZ31" s="351"/>
      <c r="BA31" s="1017"/>
    </row>
    <row r="32" spans="1:53" ht="16.5" customHeight="1">
      <c r="A32" s="973">
        <v>28</v>
      </c>
      <c r="B32" s="997">
        <f t="shared" si="0"/>
        <v>14.266666666666666</v>
      </c>
      <c r="C32" s="30">
        <f t="shared" si="3"/>
        <v>14</v>
      </c>
      <c r="D32" s="596" t="s">
        <v>123</v>
      </c>
      <c r="E32" s="975">
        <f t="shared" si="1"/>
        <v>171.46666666666667</v>
      </c>
      <c r="F32" s="219">
        <v>15</v>
      </c>
      <c r="G32" s="1167">
        <f t="shared" si="2"/>
        <v>2572</v>
      </c>
      <c r="H32" s="1162"/>
      <c r="I32" s="1000"/>
      <c r="J32" s="1000"/>
      <c r="K32" s="1001"/>
      <c r="L32" s="1002"/>
      <c r="M32" s="1000">
        <v>166</v>
      </c>
      <c r="N32" s="1000">
        <v>171</v>
      </c>
      <c r="O32" s="1001">
        <v>216</v>
      </c>
      <c r="P32" s="998">
        <v>167</v>
      </c>
      <c r="Q32" s="1000">
        <v>144</v>
      </c>
      <c r="R32" s="1000">
        <v>152</v>
      </c>
      <c r="S32" s="1020"/>
      <c r="T32" s="1003">
        <v>170</v>
      </c>
      <c r="U32" s="1004">
        <v>164</v>
      </c>
      <c r="V32" s="1042"/>
      <c r="W32" s="1043">
        <v>169</v>
      </c>
      <c r="X32" s="1085"/>
      <c r="Y32" s="1004">
        <v>174</v>
      </c>
      <c r="Z32" s="1053">
        <v>200</v>
      </c>
      <c r="AA32" s="1043">
        <v>137</v>
      </c>
      <c r="AB32" s="1003">
        <v>216</v>
      </c>
      <c r="AC32" s="1004">
        <v>148</v>
      </c>
      <c r="AD32" s="1008">
        <v>178</v>
      </c>
      <c r="AE32" s="1030"/>
      <c r="AF32" s="1004"/>
      <c r="AG32" s="1029"/>
      <c r="AH32" s="1040"/>
      <c r="AI32" s="1057"/>
      <c r="AJ32" s="1057"/>
      <c r="AK32" s="1079"/>
      <c r="AL32" s="1040"/>
      <c r="AM32" s="1057"/>
      <c r="AN32" s="1057"/>
      <c r="AO32" s="1059"/>
      <c r="AP32" s="1006"/>
      <c r="AQ32" s="1004"/>
      <c r="AR32" s="1004"/>
      <c r="AS32" s="1043"/>
      <c r="AT32" s="1006"/>
      <c r="AU32" s="1004"/>
      <c r="AV32" s="1004"/>
      <c r="AW32" s="1043"/>
      <c r="AX32" s="1006"/>
      <c r="AY32" s="1004"/>
      <c r="AZ32" s="1004"/>
      <c r="BA32" s="1043"/>
    </row>
    <row r="33" spans="1:53" ht="16.5" customHeight="1">
      <c r="A33" s="996">
        <v>29</v>
      </c>
      <c r="B33" s="997">
        <f t="shared" si="0"/>
        <v>6.08064516129032</v>
      </c>
      <c r="C33" s="154">
        <v>6</v>
      </c>
      <c r="D33" s="608" t="s">
        <v>28</v>
      </c>
      <c r="E33" s="975">
        <f t="shared" si="1"/>
        <v>187.83870967741936</v>
      </c>
      <c r="F33" s="733">
        <v>31</v>
      </c>
      <c r="G33" s="1167">
        <f t="shared" si="2"/>
        <v>5823</v>
      </c>
      <c r="H33" s="1163"/>
      <c r="I33" s="1000">
        <v>145</v>
      </c>
      <c r="J33" s="1049">
        <v>184</v>
      </c>
      <c r="K33" s="1001">
        <v>195</v>
      </c>
      <c r="L33" s="998">
        <v>236</v>
      </c>
      <c r="M33" s="999"/>
      <c r="N33" s="1000">
        <v>164</v>
      </c>
      <c r="O33" s="1001">
        <v>152</v>
      </c>
      <c r="P33" s="998">
        <v>205</v>
      </c>
      <c r="Q33" s="999"/>
      <c r="R33" s="1000">
        <v>225</v>
      </c>
      <c r="S33" s="1001">
        <v>173</v>
      </c>
      <c r="T33" s="1050"/>
      <c r="U33" s="1051"/>
      <c r="V33" s="1051"/>
      <c r="W33" s="1052"/>
      <c r="X33" s="1003">
        <v>157</v>
      </c>
      <c r="Y33" s="1004">
        <v>157</v>
      </c>
      <c r="Z33" s="1042"/>
      <c r="AA33" s="1043">
        <v>153</v>
      </c>
      <c r="AB33" s="1050"/>
      <c r="AC33" s="1051"/>
      <c r="AD33" s="1054"/>
      <c r="AE33" s="1030">
        <v>172</v>
      </c>
      <c r="AF33" s="1004">
        <v>216</v>
      </c>
      <c r="AG33" s="1029">
        <v>267</v>
      </c>
      <c r="AH33" s="1055">
        <v>187</v>
      </c>
      <c r="AI33" s="1004">
        <v>197</v>
      </c>
      <c r="AJ33" s="1010">
        <v>214</v>
      </c>
      <c r="AK33" s="1111">
        <v>200</v>
      </c>
      <c r="AL33" s="1055"/>
      <c r="AM33" s="1004"/>
      <c r="AN33" s="1010"/>
      <c r="AO33" s="1031"/>
      <c r="AP33" s="1003">
        <v>177</v>
      </c>
      <c r="AQ33" s="1004">
        <v>205</v>
      </c>
      <c r="AR33" s="1004">
        <v>214</v>
      </c>
      <c r="AS33" s="1043">
        <v>184</v>
      </c>
      <c r="AT33" s="1048">
        <v>166</v>
      </c>
      <c r="AU33" s="1033">
        <v>171</v>
      </c>
      <c r="AV33" s="1004">
        <v>181</v>
      </c>
      <c r="AW33" s="1047">
        <v>174</v>
      </c>
      <c r="AX33" s="1089">
        <v>175</v>
      </c>
      <c r="AY33" s="1004">
        <v>193</v>
      </c>
      <c r="AZ33" s="1033">
        <v>154</v>
      </c>
      <c r="BA33" s="1047">
        <v>230</v>
      </c>
    </row>
    <row r="34" spans="1:53" ht="15">
      <c r="A34" s="1018">
        <v>30</v>
      </c>
      <c r="B34" s="997">
        <f t="shared" si="0"/>
        <v>25.875</v>
      </c>
      <c r="C34" s="154">
        <v>26</v>
      </c>
      <c r="D34" s="881" t="s">
        <v>94</v>
      </c>
      <c r="E34" s="975">
        <f t="shared" si="1"/>
        <v>148.25</v>
      </c>
      <c r="F34" s="733">
        <v>20</v>
      </c>
      <c r="G34" s="1167">
        <f t="shared" si="2"/>
        <v>2965</v>
      </c>
      <c r="H34" s="1164"/>
      <c r="I34" s="1090"/>
      <c r="J34" s="1090"/>
      <c r="K34" s="1091"/>
      <c r="L34" s="1092"/>
      <c r="M34" s="1090"/>
      <c r="N34" s="1090"/>
      <c r="O34" s="1091"/>
      <c r="P34" s="1092"/>
      <c r="Q34" s="1090"/>
      <c r="R34" s="1090"/>
      <c r="S34" s="1091"/>
      <c r="T34" s="1085"/>
      <c r="U34" s="1004">
        <v>122</v>
      </c>
      <c r="V34" s="1004">
        <v>109</v>
      </c>
      <c r="W34" s="1043">
        <v>133</v>
      </c>
      <c r="X34" s="1003">
        <v>144</v>
      </c>
      <c r="Y34" s="1042"/>
      <c r="Z34" s="1004">
        <v>168</v>
      </c>
      <c r="AA34" s="1043">
        <v>172</v>
      </c>
      <c r="AB34" s="1006">
        <v>127</v>
      </c>
      <c r="AC34" s="1004">
        <v>144</v>
      </c>
      <c r="AD34" s="1008">
        <v>143</v>
      </c>
      <c r="AE34" s="1030">
        <v>169</v>
      </c>
      <c r="AF34" s="351">
        <v>147</v>
      </c>
      <c r="AG34" s="1112">
        <v>164</v>
      </c>
      <c r="AH34" s="1030">
        <v>155</v>
      </c>
      <c r="AI34" s="1010">
        <v>177</v>
      </c>
      <c r="AJ34" s="351">
        <v>199</v>
      </c>
      <c r="AK34" s="1103">
        <v>131</v>
      </c>
      <c r="AL34" s="1030"/>
      <c r="AM34" s="1010"/>
      <c r="AN34" s="351"/>
      <c r="AO34" s="1045"/>
      <c r="AP34" s="1006"/>
      <c r="AQ34" s="351"/>
      <c r="AR34" s="351"/>
      <c r="AS34" s="1017"/>
      <c r="AT34" s="1048">
        <v>134</v>
      </c>
      <c r="AU34" s="1046">
        <v>142</v>
      </c>
      <c r="AV34" s="1034">
        <v>155</v>
      </c>
      <c r="AW34" s="1035">
        <v>130</v>
      </c>
      <c r="AX34" s="1048"/>
      <c r="AY34" s="1046"/>
      <c r="AZ34" s="1034"/>
      <c r="BA34" s="1035"/>
    </row>
    <row r="35" spans="1:53" ht="15">
      <c r="A35" s="973">
        <v>31</v>
      </c>
      <c r="B35" s="997">
        <f t="shared" si="0"/>
        <v>11.5</v>
      </c>
      <c r="C35" s="154">
        <v>12</v>
      </c>
      <c r="D35" s="1082" t="s">
        <v>81</v>
      </c>
      <c r="E35" s="975">
        <f t="shared" si="1"/>
        <v>177</v>
      </c>
      <c r="F35" s="733">
        <v>31</v>
      </c>
      <c r="G35" s="1167">
        <f t="shared" si="2"/>
        <v>5487</v>
      </c>
      <c r="H35" s="1162"/>
      <c r="I35" s="1000"/>
      <c r="J35" s="1000"/>
      <c r="K35" s="1001"/>
      <c r="L35" s="998"/>
      <c r="M35" s="1000"/>
      <c r="N35" s="1000"/>
      <c r="O35" s="1001"/>
      <c r="P35" s="998">
        <v>176</v>
      </c>
      <c r="Q35" s="999"/>
      <c r="R35" s="1000">
        <v>146</v>
      </c>
      <c r="S35" s="1001">
        <v>168</v>
      </c>
      <c r="T35" s="1006"/>
      <c r="U35" s="351">
        <v>202</v>
      </c>
      <c r="V35" s="351">
        <v>149</v>
      </c>
      <c r="W35" s="1017">
        <v>162</v>
      </c>
      <c r="X35" s="1113">
        <v>179</v>
      </c>
      <c r="Y35" s="1114"/>
      <c r="Z35" s="1115">
        <v>203</v>
      </c>
      <c r="AA35" s="1116">
        <v>179</v>
      </c>
      <c r="AB35" s="1006">
        <v>164</v>
      </c>
      <c r="AC35" s="351">
        <v>190</v>
      </c>
      <c r="AD35" s="1045">
        <v>154</v>
      </c>
      <c r="AE35" s="1030">
        <v>190</v>
      </c>
      <c r="AF35" s="351">
        <v>141</v>
      </c>
      <c r="AG35" s="1044">
        <v>189</v>
      </c>
      <c r="AH35" s="1030">
        <v>211</v>
      </c>
      <c r="AI35" s="351">
        <v>178</v>
      </c>
      <c r="AJ35" s="1028">
        <v>183</v>
      </c>
      <c r="AK35" s="1111">
        <v>194</v>
      </c>
      <c r="AL35" s="1030">
        <v>169</v>
      </c>
      <c r="AM35" s="351">
        <v>181</v>
      </c>
      <c r="AN35" s="1004">
        <v>166</v>
      </c>
      <c r="AO35" s="1008">
        <v>178</v>
      </c>
      <c r="AP35" s="1006">
        <v>202</v>
      </c>
      <c r="AQ35" s="1004">
        <v>170</v>
      </c>
      <c r="AR35" s="1004">
        <v>192</v>
      </c>
      <c r="AS35" s="1043">
        <v>200</v>
      </c>
      <c r="AT35" s="1117">
        <v>157</v>
      </c>
      <c r="AU35" s="1034">
        <v>166</v>
      </c>
      <c r="AV35" s="1034">
        <v>170</v>
      </c>
      <c r="AW35" s="1035">
        <v>178</v>
      </c>
      <c r="AX35" s="1117"/>
      <c r="AY35" s="1034"/>
      <c r="AZ35" s="1034"/>
      <c r="BA35" s="1035"/>
    </row>
    <row r="36" spans="1:53" ht="15">
      <c r="A36" s="996">
        <v>32</v>
      </c>
      <c r="B36" s="997">
        <f t="shared" si="0"/>
        <v>18.1875</v>
      </c>
      <c r="C36" s="154">
        <v>18</v>
      </c>
      <c r="D36" s="1118" t="s">
        <v>26</v>
      </c>
      <c r="E36" s="975">
        <f t="shared" si="1"/>
        <v>163.625</v>
      </c>
      <c r="F36" s="733">
        <v>24</v>
      </c>
      <c r="G36" s="1167">
        <f t="shared" si="2"/>
        <v>3927</v>
      </c>
      <c r="H36" s="1162"/>
      <c r="I36" s="1000"/>
      <c r="J36" s="1000"/>
      <c r="K36" s="1001"/>
      <c r="L36" s="998">
        <v>161</v>
      </c>
      <c r="M36" s="999"/>
      <c r="N36" s="1000">
        <v>141</v>
      </c>
      <c r="O36" s="1001">
        <v>134</v>
      </c>
      <c r="P36" s="1002"/>
      <c r="Q36" s="1000">
        <v>157</v>
      </c>
      <c r="R36" s="1000">
        <v>166</v>
      </c>
      <c r="S36" s="1001">
        <v>168</v>
      </c>
      <c r="T36" s="1050"/>
      <c r="U36" s="1051"/>
      <c r="V36" s="1051"/>
      <c r="W36" s="1052"/>
      <c r="X36" s="1119"/>
      <c r="Y36" s="1107"/>
      <c r="Z36" s="1107"/>
      <c r="AA36" s="1109"/>
      <c r="AB36" s="1050">
        <v>168</v>
      </c>
      <c r="AC36" s="1051">
        <v>149</v>
      </c>
      <c r="AD36" s="1054">
        <v>147</v>
      </c>
      <c r="AE36" s="1030">
        <v>132</v>
      </c>
      <c r="AF36" s="1028">
        <v>162</v>
      </c>
      <c r="AG36" s="1044">
        <v>177</v>
      </c>
      <c r="AH36" s="1030">
        <v>156</v>
      </c>
      <c r="AI36" s="351">
        <v>149</v>
      </c>
      <c r="AJ36" s="351">
        <v>243</v>
      </c>
      <c r="AK36" s="1044">
        <v>152</v>
      </c>
      <c r="AL36" s="1030">
        <v>159</v>
      </c>
      <c r="AM36" s="1028">
        <v>204</v>
      </c>
      <c r="AN36" s="351">
        <v>200</v>
      </c>
      <c r="AO36" s="1045">
        <v>144</v>
      </c>
      <c r="AP36" s="1006"/>
      <c r="AQ36" s="351"/>
      <c r="AR36" s="351"/>
      <c r="AS36" s="1017"/>
      <c r="AT36" s="1006"/>
      <c r="AU36" s="351"/>
      <c r="AV36" s="351"/>
      <c r="AW36" s="1017"/>
      <c r="AX36" s="1036">
        <v>156</v>
      </c>
      <c r="AY36" s="1034">
        <v>192</v>
      </c>
      <c r="AZ36" s="1034">
        <v>143</v>
      </c>
      <c r="BA36" s="1035">
        <v>167</v>
      </c>
    </row>
    <row r="37" spans="1:53" ht="15">
      <c r="A37" s="1018">
        <v>33</v>
      </c>
      <c r="B37" s="997">
        <f aca="true" t="shared" si="4" ref="B37:B55">IF(E37&lt;140,30,IF(E37&gt;=200,0,IF(E37&gt;=140,(200-E37)*0.5)))</f>
        <v>17.266666666666666</v>
      </c>
      <c r="C37" s="30">
        <f>ROUND(B37,0)</f>
        <v>17</v>
      </c>
      <c r="D37" s="608" t="s">
        <v>124</v>
      </c>
      <c r="E37" s="975">
        <f aca="true" t="shared" si="5" ref="E37:E55">AVERAGE(H37:BA37)</f>
        <v>165.46666666666667</v>
      </c>
      <c r="F37" s="219">
        <v>15</v>
      </c>
      <c r="G37" s="1167">
        <f aca="true" t="shared" si="6" ref="G37:G55">SUM(H37:BA37)</f>
        <v>2482</v>
      </c>
      <c r="H37" s="1162">
        <v>169</v>
      </c>
      <c r="I37" s="1000">
        <v>188</v>
      </c>
      <c r="J37" s="1000">
        <v>164</v>
      </c>
      <c r="K37" s="1020"/>
      <c r="L37" s="998">
        <v>154</v>
      </c>
      <c r="M37" s="999"/>
      <c r="N37" s="1000">
        <v>192</v>
      </c>
      <c r="O37" s="1001">
        <v>145</v>
      </c>
      <c r="P37" s="1002"/>
      <c r="Q37" s="1000">
        <v>170</v>
      </c>
      <c r="R37" s="1000">
        <v>207</v>
      </c>
      <c r="S37" s="1001">
        <v>169</v>
      </c>
      <c r="T37" s="1050"/>
      <c r="U37" s="1051"/>
      <c r="V37" s="1051"/>
      <c r="W37" s="1052"/>
      <c r="X37" s="1120"/>
      <c r="Y37" s="988">
        <v>151</v>
      </c>
      <c r="Z37" s="988">
        <v>169</v>
      </c>
      <c r="AA37" s="1121">
        <v>146</v>
      </c>
      <c r="AB37" s="1050">
        <v>142</v>
      </c>
      <c r="AC37" s="1051">
        <v>151</v>
      </c>
      <c r="AD37" s="1054">
        <v>165</v>
      </c>
      <c r="AE37" s="1027"/>
      <c r="AF37" s="1004"/>
      <c r="AG37" s="1029"/>
      <c r="AH37" s="1056"/>
      <c r="AI37" s="1057"/>
      <c r="AJ37" s="1057"/>
      <c r="AK37" s="1079"/>
      <c r="AL37" s="1056"/>
      <c r="AM37" s="1057"/>
      <c r="AN37" s="1057"/>
      <c r="AO37" s="1059"/>
      <c r="AP37" s="1003"/>
      <c r="AQ37" s="1004"/>
      <c r="AR37" s="1004"/>
      <c r="AS37" s="1043"/>
      <c r="AT37" s="1003"/>
      <c r="AU37" s="1004"/>
      <c r="AV37" s="1004"/>
      <c r="AW37" s="1043"/>
      <c r="AX37" s="1003"/>
      <c r="AY37" s="1004"/>
      <c r="AZ37" s="1004"/>
      <c r="BA37" s="1043"/>
    </row>
    <row r="38" spans="1:53" ht="15">
      <c r="A38" s="973">
        <v>34</v>
      </c>
      <c r="B38" s="997">
        <f t="shared" si="4"/>
        <v>20.625</v>
      </c>
      <c r="C38" s="30">
        <f>ROUND(B38,0)</f>
        <v>21</v>
      </c>
      <c r="D38" s="881" t="s">
        <v>80</v>
      </c>
      <c r="E38" s="975">
        <f t="shared" si="5"/>
        <v>158.75</v>
      </c>
      <c r="F38" s="219">
        <v>4</v>
      </c>
      <c r="G38" s="1167">
        <f t="shared" si="6"/>
        <v>635</v>
      </c>
      <c r="H38" s="622"/>
      <c r="I38" s="1049"/>
      <c r="J38" s="1049"/>
      <c r="K38" s="1084"/>
      <c r="L38" s="1083"/>
      <c r="M38" s="1049"/>
      <c r="N38" s="1049"/>
      <c r="O38" s="1084"/>
      <c r="P38" s="1083"/>
      <c r="Q38" s="1049"/>
      <c r="R38" s="1049"/>
      <c r="S38" s="1084"/>
      <c r="T38" s="1050"/>
      <c r="U38" s="1051"/>
      <c r="V38" s="1051"/>
      <c r="W38" s="1052"/>
      <c r="X38" s="1119"/>
      <c r="Y38" s="1107"/>
      <c r="Z38" s="1107"/>
      <c r="AA38" s="1109"/>
      <c r="AB38" s="1050"/>
      <c r="AC38" s="1051"/>
      <c r="AD38" s="1054"/>
      <c r="AE38" s="1077"/>
      <c r="AF38" s="1051"/>
      <c r="AG38" s="1078"/>
      <c r="AH38" s="1056"/>
      <c r="AI38" s="1057"/>
      <c r="AJ38" s="1057"/>
      <c r="AK38" s="1058"/>
      <c r="AL38" s="1056"/>
      <c r="AM38" s="1057"/>
      <c r="AN38" s="1057"/>
      <c r="AO38" s="1059"/>
      <c r="AP38" s="1003"/>
      <c r="AQ38" s="1028"/>
      <c r="AR38" s="1004"/>
      <c r="AS38" s="1043"/>
      <c r="AT38" s="1024">
        <v>169</v>
      </c>
      <c r="AU38" s="1022">
        <v>149</v>
      </c>
      <c r="AV38" s="1122">
        <v>136</v>
      </c>
      <c r="AW38" s="1123">
        <v>181</v>
      </c>
      <c r="AX38" s="1024"/>
      <c r="AY38" s="1022"/>
      <c r="AZ38" s="1122"/>
      <c r="BA38" s="1123"/>
    </row>
    <row r="39" spans="1:53" ht="15">
      <c r="A39" s="996">
        <v>35</v>
      </c>
      <c r="B39" s="997">
        <f t="shared" si="4"/>
        <v>12.849999999999994</v>
      </c>
      <c r="C39" s="154">
        <v>13</v>
      </c>
      <c r="D39" s="1082" t="s">
        <v>109</v>
      </c>
      <c r="E39" s="975">
        <f t="shared" si="5"/>
        <v>174.3</v>
      </c>
      <c r="F39" s="733">
        <v>20</v>
      </c>
      <c r="G39" s="1167">
        <f t="shared" si="6"/>
        <v>3486</v>
      </c>
      <c r="H39" s="1162">
        <v>166</v>
      </c>
      <c r="I39" s="1000">
        <v>184</v>
      </c>
      <c r="J39" s="999"/>
      <c r="K39" s="1001">
        <v>165</v>
      </c>
      <c r="L39" s="998">
        <v>184</v>
      </c>
      <c r="M39" s="1000">
        <v>175</v>
      </c>
      <c r="N39" s="999"/>
      <c r="O39" s="1001">
        <v>212</v>
      </c>
      <c r="P39" s="998"/>
      <c r="Q39" s="1000"/>
      <c r="R39" s="1000"/>
      <c r="S39" s="1001"/>
      <c r="T39" s="1085"/>
      <c r="U39" s="351">
        <v>195</v>
      </c>
      <c r="V39" s="351">
        <v>193</v>
      </c>
      <c r="W39" s="1017">
        <v>173</v>
      </c>
      <c r="X39" s="1113"/>
      <c r="Y39" s="327"/>
      <c r="Z39" s="327"/>
      <c r="AA39" s="1124"/>
      <c r="AB39" s="1006">
        <v>201</v>
      </c>
      <c r="AC39" s="351">
        <v>189</v>
      </c>
      <c r="AD39" s="1045">
        <v>152</v>
      </c>
      <c r="AE39" s="1030"/>
      <c r="AF39" s="351"/>
      <c r="AG39" s="1044"/>
      <c r="AH39" s="1027">
        <v>161</v>
      </c>
      <c r="AI39" s="1004">
        <v>181</v>
      </c>
      <c r="AJ39" s="1004">
        <v>179</v>
      </c>
      <c r="AK39" s="1094">
        <v>181</v>
      </c>
      <c r="AL39" s="1027">
        <v>168</v>
      </c>
      <c r="AM39" s="1004">
        <v>144</v>
      </c>
      <c r="AN39" s="351">
        <v>149</v>
      </c>
      <c r="AO39" s="1045">
        <v>134</v>
      </c>
      <c r="AP39" s="1003"/>
      <c r="AQ39" s="1004"/>
      <c r="AR39" s="1004"/>
      <c r="AS39" s="1043"/>
      <c r="AT39" s="1003"/>
      <c r="AU39" s="1004"/>
      <c r="AV39" s="1004"/>
      <c r="AW39" s="1043"/>
      <c r="AX39" s="1003"/>
      <c r="AY39" s="1004"/>
      <c r="AZ39" s="1004"/>
      <c r="BA39" s="1043"/>
    </row>
    <row r="40" spans="1:53" ht="15">
      <c r="A40" s="1018">
        <v>36</v>
      </c>
      <c r="B40" s="997">
        <f t="shared" si="4"/>
        <v>12.666666666666671</v>
      </c>
      <c r="C40" s="30">
        <f>ROUND(B40,0)</f>
        <v>13</v>
      </c>
      <c r="D40" s="612" t="s">
        <v>122</v>
      </c>
      <c r="E40" s="975">
        <f t="shared" si="5"/>
        <v>174.66666666666666</v>
      </c>
      <c r="F40" s="219">
        <v>3</v>
      </c>
      <c r="G40" s="1167">
        <f t="shared" si="6"/>
        <v>524</v>
      </c>
      <c r="H40" s="1164"/>
      <c r="I40" s="197"/>
      <c r="J40" s="197"/>
      <c r="K40" s="1061"/>
      <c r="L40" s="1060"/>
      <c r="M40" s="197"/>
      <c r="N40" s="197"/>
      <c r="O40" s="1061"/>
      <c r="P40" s="1060"/>
      <c r="Q40" s="197"/>
      <c r="R40" s="197"/>
      <c r="S40" s="1061"/>
      <c r="T40" s="1060"/>
      <c r="U40" s="197"/>
      <c r="V40" s="197"/>
      <c r="W40" s="1061"/>
      <c r="X40" s="351"/>
      <c r="Y40" s="1004"/>
      <c r="Z40" s="1004"/>
      <c r="AA40" s="1004"/>
      <c r="AB40" s="1036">
        <v>192</v>
      </c>
      <c r="AC40" s="1010">
        <v>180</v>
      </c>
      <c r="AD40" s="1038">
        <v>152</v>
      </c>
      <c r="AE40" s="1030"/>
      <c r="AF40" s="1004"/>
      <c r="AG40" s="1029"/>
      <c r="AH40" s="1040"/>
      <c r="AI40" s="1057"/>
      <c r="AJ40" s="1057"/>
      <c r="AK40" s="1079"/>
      <c r="AL40" s="1040"/>
      <c r="AM40" s="1057"/>
      <c r="AN40" s="1057"/>
      <c r="AO40" s="1059"/>
      <c r="AP40" s="1006"/>
      <c r="AQ40" s="1004"/>
      <c r="AR40" s="1004"/>
      <c r="AS40" s="1043"/>
      <c r="AT40" s="1006"/>
      <c r="AU40" s="1004"/>
      <c r="AV40" s="1004"/>
      <c r="AW40" s="1043"/>
      <c r="AX40" s="1006"/>
      <c r="AY40" s="1004"/>
      <c r="AZ40" s="1004"/>
      <c r="BA40" s="1043"/>
    </row>
    <row r="41" spans="1:53" ht="15">
      <c r="A41" s="973">
        <v>37</v>
      </c>
      <c r="B41" s="997">
        <f t="shared" si="4"/>
        <v>2.8333333333333286</v>
      </c>
      <c r="C41" s="30">
        <f>ROUND(B41,0)</f>
        <v>3</v>
      </c>
      <c r="D41" s="452" t="s">
        <v>74</v>
      </c>
      <c r="E41" s="975">
        <f t="shared" si="5"/>
        <v>194.33333333333334</v>
      </c>
      <c r="F41" s="219">
        <v>12</v>
      </c>
      <c r="G41" s="1167">
        <f t="shared" si="6"/>
        <v>2332</v>
      </c>
      <c r="H41" s="622"/>
      <c r="I41" s="1049"/>
      <c r="J41" s="1049"/>
      <c r="K41" s="1084"/>
      <c r="L41" s="1083"/>
      <c r="M41" s="1049"/>
      <c r="N41" s="1049"/>
      <c r="O41" s="1084"/>
      <c r="P41" s="1083"/>
      <c r="Q41" s="1049"/>
      <c r="R41" s="1049"/>
      <c r="S41" s="1084"/>
      <c r="T41" s="1050"/>
      <c r="U41" s="1051"/>
      <c r="V41" s="1051"/>
      <c r="W41" s="1052"/>
      <c r="X41" s="1125"/>
      <c r="Y41" s="1051"/>
      <c r="Z41" s="1051"/>
      <c r="AA41" s="1052"/>
      <c r="AB41" s="1050"/>
      <c r="AC41" s="1051"/>
      <c r="AD41" s="1054"/>
      <c r="AE41" s="1077"/>
      <c r="AF41" s="1051"/>
      <c r="AG41" s="1078"/>
      <c r="AH41" s="1056"/>
      <c r="AI41" s="1057"/>
      <c r="AJ41" s="1057"/>
      <c r="AK41" s="1079"/>
      <c r="AL41" s="1030">
        <v>193</v>
      </c>
      <c r="AM41" s="1004">
        <v>257</v>
      </c>
      <c r="AN41" s="1004">
        <v>172</v>
      </c>
      <c r="AO41" s="1008">
        <v>210</v>
      </c>
      <c r="AP41" s="1006">
        <v>189</v>
      </c>
      <c r="AQ41" s="1028">
        <v>213</v>
      </c>
      <c r="AR41" s="351">
        <v>181</v>
      </c>
      <c r="AS41" s="1017">
        <v>182</v>
      </c>
      <c r="AT41" s="1048">
        <v>186</v>
      </c>
      <c r="AU41" s="1034">
        <v>190</v>
      </c>
      <c r="AV41" s="1046">
        <v>160</v>
      </c>
      <c r="AW41" s="1037">
        <v>199</v>
      </c>
      <c r="AX41" s="1048"/>
      <c r="AY41" s="1034"/>
      <c r="AZ41" s="1046"/>
      <c r="BA41" s="1037"/>
    </row>
    <row r="42" spans="1:53" ht="15">
      <c r="A42" s="996">
        <v>38</v>
      </c>
      <c r="B42" s="997">
        <f t="shared" si="4"/>
        <v>4.849999999999994</v>
      </c>
      <c r="C42" s="154">
        <v>5</v>
      </c>
      <c r="D42" s="582" t="s">
        <v>79</v>
      </c>
      <c r="E42" s="975">
        <f t="shared" si="5"/>
        <v>190.3</v>
      </c>
      <c r="F42" s="733">
        <v>20</v>
      </c>
      <c r="G42" s="1167">
        <f t="shared" si="6"/>
        <v>3806</v>
      </c>
      <c r="H42" s="1163"/>
      <c r="I42" s="1000">
        <v>215</v>
      </c>
      <c r="J42" s="1000">
        <v>200</v>
      </c>
      <c r="K42" s="1001">
        <v>203</v>
      </c>
      <c r="L42" s="1002"/>
      <c r="M42" s="1000">
        <v>160</v>
      </c>
      <c r="N42" s="1000">
        <v>141</v>
      </c>
      <c r="O42" s="1001">
        <v>187</v>
      </c>
      <c r="P42" s="998"/>
      <c r="Q42" s="1000"/>
      <c r="R42" s="1000"/>
      <c r="S42" s="1001"/>
      <c r="T42" s="1006">
        <v>178</v>
      </c>
      <c r="U42" s="351">
        <v>210</v>
      </c>
      <c r="V42" s="351">
        <v>213</v>
      </c>
      <c r="W42" s="1007"/>
      <c r="X42" s="1126"/>
      <c r="Y42" s="351"/>
      <c r="Z42" s="351"/>
      <c r="AA42" s="1017"/>
      <c r="AB42" s="1006"/>
      <c r="AC42" s="351"/>
      <c r="AD42" s="1045"/>
      <c r="AE42" s="1030">
        <v>216</v>
      </c>
      <c r="AF42" s="1004">
        <v>212</v>
      </c>
      <c r="AG42" s="1029">
        <v>180</v>
      </c>
      <c r="AH42" s="1040"/>
      <c r="AI42" s="1057"/>
      <c r="AJ42" s="1057"/>
      <c r="AK42" s="1079"/>
      <c r="AL42" s="1040"/>
      <c r="AM42" s="1057"/>
      <c r="AN42" s="1057"/>
      <c r="AO42" s="1059"/>
      <c r="AP42" s="1024">
        <v>192</v>
      </c>
      <c r="AQ42" s="351">
        <v>182</v>
      </c>
      <c r="AR42" s="351">
        <v>165</v>
      </c>
      <c r="AS42" s="1017">
        <v>177</v>
      </c>
      <c r="AT42" s="1048">
        <v>154</v>
      </c>
      <c r="AU42" s="1034">
        <v>187</v>
      </c>
      <c r="AV42" s="1034">
        <v>194</v>
      </c>
      <c r="AW42" s="1127">
        <v>240</v>
      </c>
      <c r="AX42" s="1048"/>
      <c r="AY42" s="1034"/>
      <c r="AZ42" s="1034"/>
      <c r="BA42" s="1047"/>
    </row>
    <row r="43" spans="1:53" ht="15">
      <c r="A43" s="1018">
        <v>39</v>
      </c>
      <c r="B43" s="997">
        <f t="shared" si="4"/>
        <v>0</v>
      </c>
      <c r="C43" s="30">
        <f>ROUND(B43,0)</f>
        <v>0</v>
      </c>
      <c r="D43" s="452" t="s">
        <v>105</v>
      </c>
      <c r="E43" s="975">
        <f t="shared" si="5"/>
        <v>205.25</v>
      </c>
      <c r="F43" s="219">
        <v>4</v>
      </c>
      <c r="G43" s="1167">
        <f t="shared" si="6"/>
        <v>821</v>
      </c>
      <c r="H43" s="622"/>
      <c r="I43" s="1049"/>
      <c r="J43" s="1049"/>
      <c r="K43" s="1084"/>
      <c r="L43" s="1083"/>
      <c r="M43" s="1049"/>
      <c r="N43" s="1049"/>
      <c r="O43" s="1084"/>
      <c r="P43" s="1083"/>
      <c r="Q43" s="1049"/>
      <c r="R43" s="1049"/>
      <c r="S43" s="1084"/>
      <c r="T43" s="1050"/>
      <c r="U43" s="1051"/>
      <c r="V43" s="1051"/>
      <c r="W43" s="1052"/>
      <c r="X43" s="1125"/>
      <c r="Y43" s="1051"/>
      <c r="Z43" s="1051"/>
      <c r="AA43" s="1052"/>
      <c r="AB43" s="1050"/>
      <c r="AC43" s="1051"/>
      <c r="AD43" s="1054"/>
      <c r="AE43" s="1077"/>
      <c r="AF43" s="1051"/>
      <c r="AG43" s="1078"/>
      <c r="AH43" s="1056"/>
      <c r="AI43" s="1057"/>
      <c r="AJ43" s="1057"/>
      <c r="AK43" s="1079"/>
      <c r="AL43" s="1030">
        <v>209</v>
      </c>
      <c r="AM43" s="1028">
        <v>180</v>
      </c>
      <c r="AN43" s="351">
        <v>204</v>
      </c>
      <c r="AO43" s="1045">
        <v>228</v>
      </c>
      <c r="AP43" s="1003"/>
      <c r="AQ43" s="1004"/>
      <c r="AR43" s="1004"/>
      <c r="AS43" s="1043"/>
      <c r="AT43" s="1003"/>
      <c r="AU43" s="1004"/>
      <c r="AV43" s="1004"/>
      <c r="AW43" s="1043"/>
      <c r="AX43" s="1003"/>
      <c r="AY43" s="1004"/>
      <c r="AZ43" s="1004"/>
      <c r="BA43" s="1043"/>
    </row>
    <row r="44" spans="1:53" ht="15">
      <c r="A44" s="973">
        <v>40</v>
      </c>
      <c r="B44" s="997">
        <f t="shared" si="4"/>
        <v>21</v>
      </c>
      <c r="C44" s="30">
        <f>ROUND(B44,0)</f>
        <v>21</v>
      </c>
      <c r="D44" s="596" t="s">
        <v>108</v>
      </c>
      <c r="E44" s="975">
        <f t="shared" si="5"/>
        <v>158</v>
      </c>
      <c r="F44" s="219">
        <v>7</v>
      </c>
      <c r="G44" s="1167">
        <f t="shared" si="6"/>
        <v>1106</v>
      </c>
      <c r="H44" s="1164"/>
      <c r="I44" s="197"/>
      <c r="J44" s="197"/>
      <c r="K44" s="1061"/>
      <c r="L44" s="1060"/>
      <c r="M44" s="197"/>
      <c r="N44" s="197"/>
      <c r="O44" s="1061"/>
      <c r="P44" s="1060"/>
      <c r="Q44" s="197"/>
      <c r="R44" s="197"/>
      <c r="S44" s="1061"/>
      <c r="T44" s="1060"/>
      <c r="U44" s="197"/>
      <c r="V44" s="197"/>
      <c r="W44" s="1061"/>
      <c r="X44" s="1126">
        <v>147</v>
      </c>
      <c r="Y44" s="1004">
        <v>147</v>
      </c>
      <c r="Z44" s="1042"/>
      <c r="AA44" s="1043">
        <v>145</v>
      </c>
      <c r="AB44" s="1036"/>
      <c r="AC44" s="1010"/>
      <c r="AD44" s="1038"/>
      <c r="AE44" s="1030"/>
      <c r="AF44" s="1004"/>
      <c r="AG44" s="1029"/>
      <c r="AH44" s="1040"/>
      <c r="AI44" s="1057"/>
      <c r="AJ44" s="1057"/>
      <c r="AK44" s="1058"/>
      <c r="AL44" s="1030">
        <v>165</v>
      </c>
      <c r="AM44" s="1004">
        <v>169</v>
      </c>
      <c r="AN44" s="1004">
        <v>155</v>
      </c>
      <c r="AO44" s="1008">
        <v>178</v>
      </c>
      <c r="AP44" s="1006"/>
      <c r="AQ44" s="1004"/>
      <c r="AR44" s="1004"/>
      <c r="AS44" s="1043"/>
      <c r="AT44" s="1006"/>
      <c r="AU44" s="1004"/>
      <c r="AV44" s="1004"/>
      <c r="AW44" s="1043"/>
      <c r="AX44" s="1006"/>
      <c r="AY44" s="1004"/>
      <c r="AZ44" s="1004"/>
      <c r="BA44" s="1043"/>
    </row>
    <row r="45" spans="1:53" ht="15">
      <c r="A45" s="996">
        <v>41</v>
      </c>
      <c r="B45" s="997">
        <f t="shared" si="4"/>
        <v>12.783333333333331</v>
      </c>
      <c r="C45" s="154">
        <v>13</v>
      </c>
      <c r="D45" s="1041" t="s">
        <v>96</v>
      </c>
      <c r="E45" s="975">
        <f t="shared" si="5"/>
        <v>174.43333333333334</v>
      </c>
      <c r="F45" s="733">
        <v>30</v>
      </c>
      <c r="G45" s="1167">
        <f t="shared" si="6"/>
        <v>5233</v>
      </c>
      <c r="H45" s="1163"/>
      <c r="I45" s="1000">
        <v>164</v>
      </c>
      <c r="J45" s="1000">
        <v>169</v>
      </c>
      <c r="K45" s="1001">
        <v>172</v>
      </c>
      <c r="L45" s="998">
        <v>191</v>
      </c>
      <c r="M45" s="999"/>
      <c r="N45" s="1000">
        <v>193</v>
      </c>
      <c r="O45" s="1001">
        <v>203</v>
      </c>
      <c r="P45" s="998">
        <v>223</v>
      </c>
      <c r="Q45" s="1000">
        <v>181</v>
      </c>
      <c r="R45" s="1000">
        <v>200</v>
      </c>
      <c r="S45" s="1020"/>
      <c r="T45" s="1003">
        <v>181</v>
      </c>
      <c r="U45" s="1004">
        <v>169</v>
      </c>
      <c r="V45" s="1042"/>
      <c r="W45" s="1043">
        <v>178</v>
      </c>
      <c r="X45" s="1003">
        <v>154</v>
      </c>
      <c r="Y45" s="1042"/>
      <c r="Z45" s="1004">
        <v>190</v>
      </c>
      <c r="AA45" s="1043">
        <v>161</v>
      </c>
      <c r="AB45" s="1003">
        <v>155</v>
      </c>
      <c r="AC45" s="1004">
        <v>175</v>
      </c>
      <c r="AD45" s="1043">
        <v>165</v>
      </c>
      <c r="AE45" s="1003"/>
      <c r="AF45" s="1004"/>
      <c r="AG45" s="1043"/>
      <c r="AH45" s="1006">
        <v>156</v>
      </c>
      <c r="AI45" s="1028">
        <v>174</v>
      </c>
      <c r="AJ45" s="351">
        <v>151</v>
      </c>
      <c r="AK45" s="1128">
        <v>158</v>
      </c>
      <c r="AL45" s="1003">
        <v>223</v>
      </c>
      <c r="AM45" s="1004">
        <v>172</v>
      </c>
      <c r="AN45" s="1004">
        <v>186</v>
      </c>
      <c r="AO45" s="1008">
        <v>180</v>
      </c>
      <c r="AP45" s="1006"/>
      <c r="AQ45" s="1028"/>
      <c r="AR45" s="351"/>
      <c r="AS45" s="1017"/>
      <c r="AT45" s="1032">
        <v>194</v>
      </c>
      <c r="AU45" s="1046">
        <v>149</v>
      </c>
      <c r="AV45" s="1033">
        <v>146</v>
      </c>
      <c r="AW45" s="1047">
        <v>120</v>
      </c>
      <c r="AX45" s="1032"/>
      <c r="AY45" s="1046"/>
      <c r="AZ45" s="1033"/>
      <c r="BA45" s="1047"/>
    </row>
    <row r="46" spans="1:53" ht="15">
      <c r="A46" s="996">
        <v>42</v>
      </c>
      <c r="B46" s="997">
        <f t="shared" si="4"/>
        <v>11.138888888888886</v>
      </c>
      <c r="C46" s="30">
        <f>ROUND(B46,0)</f>
        <v>11</v>
      </c>
      <c r="D46" s="1129" t="s">
        <v>43</v>
      </c>
      <c r="E46" s="975">
        <f t="shared" si="5"/>
        <v>177.72222222222223</v>
      </c>
      <c r="F46" s="219">
        <v>18</v>
      </c>
      <c r="G46" s="1167">
        <f t="shared" si="6"/>
        <v>3199</v>
      </c>
      <c r="H46" s="1164"/>
      <c r="I46" s="197"/>
      <c r="J46" s="197"/>
      <c r="K46" s="1061"/>
      <c r="L46" s="1060"/>
      <c r="M46" s="197"/>
      <c r="N46" s="197"/>
      <c r="O46" s="1061"/>
      <c r="P46" s="1060"/>
      <c r="Q46" s="197"/>
      <c r="R46" s="197"/>
      <c r="S46" s="1061"/>
      <c r="T46" s="1060"/>
      <c r="U46" s="197"/>
      <c r="V46" s="197"/>
      <c r="W46" s="1061"/>
      <c r="X46" s="1006"/>
      <c r="Y46" s="1004"/>
      <c r="Z46" s="1004"/>
      <c r="AA46" s="1043"/>
      <c r="AB46" s="1036">
        <v>177</v>
      </c>
      <c r="AC46" s="1010">
        <v>205</v>
      </c>
      <c r="AD46" s="1037">
        <v>195</v>
      </c>
      <c r="AE46" s="1006">
        <v>175</v>
      </c>
      <c r="AF46" s="351">
        <v>164</v>
      </c>
      <c r="AG46" s="1017">
        <v>219</v>
      </c>
      <c r="AH46" s="1006">
        <v>155</v>
      </c>
      <c r="AI46" s="351">
        <v>192</v>
      </c>
      <c r="AJ46" s="1004">
        <v>223</v>
      </c>
      <c r="AK46" s="1130">
        <v>183</v>
      </c>
      <c r="AL46" s="1006"/>
      <c r="AM46" s="351"/>
      <c r="AN46" s="1004"/>
      <c r="AO46" s="1008"/>
      <c r="AP46" s="1016">
        <v>169</v>
      </c>
      <c r="AQ46" s="351">
        <v>171</v>
      </c>
      <c r="AR46" s="1004">
        <v>182</v>
      </c>
      <c r="AS46" s="1043">
        <v>165</v>
      </c>
      <c r="AT46" s="1016"/>
      <c r="AU46" s="351"/>
      <c r="AV46" s="1004"/>
      <c r="AW46" s="1043"/>
      <c r="AX46" s="1032">
        <v>141</v>
      </c>
      <c r="AY46" s="1033">
        <v>173</v>
      </c>
      <c r="AZ46" s="1033">
        <v>150</v>
      </c>
      <c r="BA46" s="1047">
        <v>160</v>
      </c>
    </row>
    <row r="47" spans="1:53" ht="15">
      <c r="A47" s="996">
        <v>43</v>
      </c>
      <c r="B47" s="997">
        <f t="shared" si="4"/>
        <v>4.25</v>
      </c>
      <c r="C47" s="30">
        <f>ROUND(B47,0)</f>
        <v>4</v>
      </c>
      <c r="D47" s="881" t="s">
        <v>99</v>
      </c>
      <c r="E47" s="975">
        <f t="shared" si="5"/>
        <v>191.5</v>
      </c>
      <c r="F47" s="219">
        <v>4</v>
      </c>
      <c r="G47" s="1167">
        <f t="shared" si="6"/>
        <v>766</v>
      </c>
      <c r="H47" s="622"/>
      <c r="I47" s="1049"/>
      <c r="J47" s="1049"/>
      <c r="K47" s="1084"/>
      <c r="L47" s="1083"/>
      <c r="M47" s="1049"/>
      <c r="N47" s="1049"/>
      <c r="O47" s="1084"/>
      <c r="P47" s="1083"/>
      <c r="Q47" s="1049"/>
      <c r="R47" s="1049"/>
      <c r="S47" s="1084"/>
      <c r="T47" s="1050"/>
      <c r="U47" s="1051"/>
      <c r="V47" s="1051"/>
      <c r="W47" s="1052"/>
      <c r="X47" s="1050"/>
      <c r="Y47" s="1051"/>
      <c r="Z47" s="1051"/>
      <c r="AA47" s="1052"/>
      <c r="AB47" s="1050"/>
      <c r="AC47" s="1051"/>
      <c r="AD47" s="1052"/>
      <c r="AE47" s="1050"/>
      <c r="AF47" s="1051"/>
      <c r="AG47" s="1052"/>
      <c r="AH47" s="1131"/>
      <c r="AI47" s="1057"/>
      <c r="AJ47" s="1057"/>
      <c r="AK47" s="1132"/>
      <c r="AL47" s="1131"/>
      <c r="AM47" s="1057"/>
      <c r="AN47" s="1057"/>
      <c r="AO47" s="1059"/>
      <c r="AP47" s="1003">
        <v>194</v>
      </c>
      <c r="AQ47" s="1028">
        <v>169</v>
      </c>
      <c r="AR47" s="1004">
        <v>202</v>
      </c>
      <c r="AS47" s="1043">
        <v>201</v>
      </c>
      <c r="AT47" s="1003"/>
      <c r="AU47" s="1028"/>
      <c r="AV47" s="1004"/>
      <c r="AW47" s="1043"/>
      <c r="AX47" s="1003"/>
      <c r="AY47" s="1028"/>
      <c r="AZ47" s="1004"/>
      <c r="BA47" s="1043"/>
    </row>
    <row r="48" spans="1:53" ht="15">
      <c r="A48" s="996">
        <v>44</v>
      </c>
      <c r="B48" s="997">
        <f t="shared" si="4"/>
        <v>5.5</v>
      </c>
      <c r="C48" s="30">
        <f>ROUND(B48,0)</f>
        <v>6</v>
      </c>
      <c r="D48" s="598" t="s">
        <v>92</v>
      </c>
      <c r="E48" s="975">
        <f t="shared" si="5"/>
        <v>189</v>
      </c>
      <c r="F48" s="219">
        <v>13</v>
      </c>
      <c r="G48" s="1167">
        <f t="shared" si="6"/>
        <v>2457</v>
      </c>
      <c r="H48" s="1162"/>
      <c r="I48" s="1000"/>
      <c r="J48" s="1000"/>
      <c r="K48" s="1001"/>
      <c r="L48" s="998"/>
      <c r="M48" s="1000"/>
      <c r="N48" s="1000"/>
      <c r="O48" s="1001"/>
      <c r="P48" s="998">
        <v>221</v>
      </c>
      <c r="Q48" s="1000">
        <v>216</v>
      </c>
      <c r="R48" s="1000">
        <v>235</v>
      </c>
      <c r="S48" s="1020"/>
      <c r="T48" s="1036"/>
      <c r="U48" s="1010"/>
      <c r="V48" s="1010"/>
      <c r="W48" s="1037"/>
      <c r="X48" s="1036"/>
      <c r="Y48" s="1010"/>
      <c r="Z48" s="1010"/>
      <c r="AA48" s="1037"/>
      <c r="AB48" s="1036">
        <v>166</v>
      </c>
      <c r="AC48" s="1010">
        <v>188</v>
      </c>
      <c r="AD48" s="1037">
        <v>158</v>
      </c>
      <c r="AE48" s="1003">
        <v>225</v>
      </c>
      <c r="AF48" s="1004">
        <v>159</v>
      </c>
      <c r="AG48" s="1043">
        <v>205</v>
      </c>
      <c r="AH48" s="1131"/>
      <c r="AI48" s="1057"/>
      <c r="AJ48" s="1057"/>
      <c r="AK48" s="1132"/>
      <c r="AL48" s="1131"/>
      <c r="AM48" s="1057"/>
      <c r="AN48" s="1057"/>
      <c r="AO48" s="1059"/>
      <c r="AP48" s="1003"/>
      <c r="AQ48" s="1004"/>
      <c r="AR48" s="1004"/>
      <c r="AS48" s="1043"/>
      <c r="AT48" s="1036">
        <v>173</v>
      </c>
      <c r="AU48" s="1034">
        <v>171</v>
      </c>
      <c r="AV48" s="1033">
        <v>178</v>
      </c>
      <c r="AW48" s="1047">
        <v>162</v>
      </c>
      <c r="AX48" s="1036"/>
      <c r="AY48" s="1034"/>
      <c r="AZ48" s="1033"/>
      <c r="BA48" s="1047"/>
    </row>
    <row r="49" spans="1:53" ht="15">
      <c r="A49" s="996">
        <v>45</v>
      </c>
      <c r="B49" s="997">
        <f t="shared" si="4"/>
        <v>25.470588235294116</v>
      </c>
      <c r="C49" s="30">
        <f>ROUND(B49,0)</f>
        <v>25</v>
      </c>
      <c r="D49" s="881" t="s">
        <v>67</v>
      </c>
      <c r="E49" s="975">
        <f t="shared" si="5"/>
        <v>149.05882352941177</v>
      </c>
      <c r="F49" s="219">
        <v>17</v>
      </c>
      <c r="G49" s="1167">
        <f t="shared" si="6"/>
        <v>2534</v>
      </c>
      <c r="H49" s="1164"/>
      <c r="I49" s="1090"/>
      <c r="J49" s="1090"/>
      <c r="K49" s="1091"/>
      <c r="L49" s="1092"/>
      <c r="M49" s="1090"/>
      <c r="N49" s="1090"/>
      <c r="O49" s="1091"/>
      <c r="P49" s="1092"/>
      <c r="Q49" s="1090"/>
      <c r="R49" s="1090"/>
      <c r="S49" s="1091"/>
      <c r="T49" s="1006">
        <v>169</v>
      </c>
      <c r="U49" s="1004">
        <v>164</v>
      </c>
      <c r="V49" s="1004">
        <v>101</v>
      </c>
      <c r="W49" s="1005"/>
      <c r="X49" s="1003">
        <v>125</v>
      </c>
      <c r="Y49" s="1004">
        <v>175</v>
      </c>
      <c r="Z49" s="1042"/>
      <c r="AA49" s="1043">
        <v>151</v>
      </c>
      <c r="AB49" s="1006">
        <v>174</v>
      </c>
      <c r="AC49" s="1004">
        <v>158</v>
      </c>
      <c r="AD49" s="1043">
        <v>121</v>
      </c>
      <c r="AE49" s="1003"/>
      <c r="AF49" s="1004"/>
      <c r="AG49" s="1043"/>
      <c r="AH49" s="1131"/>
      <c r="AI49" s="1057"/>
      <c r="AJ49" s="1057"/>
      <c r="AK49" s="1132"/>
      <c r="AL49" s="1003">
        <v>189</v>
      </c>
      <c r="AM49" s="1004">
        <v>138</v>
      </c>
      <c r="AN49" s="1004">
        <v>130</v>
      </c>
      <c r="AO49" s="1008">
        <v>146</v>
      </c>
      <c r="AP49" s="1003"/>
      <c r="AQ49" s="1004"/>
      <c r="AR49" s="1004"/>
      <c r="AS49" s="1043"/>
      <c r="AT49" s="1003"/>
      <c r="AU49" s="1004"/>
      <c r="AV49" s="1004"/>
      <c r="AW49" s="1043"/>
      <c r="AX49" s="1048">
        <v>150</v>
      </c>
      <c r="AY49" s="1033">
        <v>150</v>
      </c>
      <c r="AZ49" s="1033">
        <v>158</v>
      </c>
      <c r="BA49" s="1047">
        <v>135</v>
      </c>
    </row>
    <row r="50" spans="1:53" ht="15">
      <c r="A50" s="996">
        <v>46</v>
      </c>
      <c r="B50" s="997">
        <f t="shared" si="4"/>
        <v>20.59210526315789</v>
      </c>
      <c r="C50" s="154">
        <v>21</v>
      </c>
      <c r="D50" s="1133" t="s">
        <v>41</v>
      </c>
      <c r="E50" s="975">
        <f t="shared" si="5"/>
        <v>158.81578947368422</v>
      </c>
      <c r="F50" s="733">
        <v>38</v>
      </c>
      <c r="G50" s="1167">
        <f t="shared" si="6"/>
        <v>6035</v>
      </c>
      <c r="H50" s="622">
        <v>134</v>
      </c>
      <c r="I50" s="1000">
        <v>127</v>
      </c>
      <c r="J50" s="999"/>
      <c r="K50" s="1001">
        <v>159</v>
      </c>
      <c r="L50" s="1002"/>
      <c r="M50" s="1000">
        <v>134</v>
      </c>
      <c r="N50" s="1000">
        <v>131</v>
      </c>
      <c r="O50" s="1001">
        <v>138</v>
      </c>
      <c r="P50" s="1002"/>
      <c r="Q50" s="1000">
        <v>146</v>
      </c>
      <c r="R50" s="1000">
        <v>139</v>
      </c>
      <c r="S50" s="1001">
        <v>130</v>
      </c>
      <c r="T50" s="1036"/>
      <c r="U50" s="1010"/>
      <c r="V50" s="1010"/>
      <c r="W50" s="1037"/>
      <c r="X50" s="1006">
        <v>190</v>
      </c>
      <c r="Y50" s="1004">
        <v>148</v>
      </c>
      <c r="Z50" s="1042"/>
      <c r="AA50" s="1043">
        <v>160</v>
      </c>
      <c r="AB50" s="1036">
        <v>149</v>
      </c>
      <c r="AC50" s="1010">
        <v>166</v>
      </c>
      <c r="AD50" s="1037">
        <v>164</v>
      </c>
      <c r="AE50" s="1016">
        <v>159</v>
      </c>
      <c r="AF50" s="1004">
        <v>160</v>
      </c>
      <c r="AG50" s="1017">
        <v>235</v>
      </c>
      <c r="AH50" s="1036">
        <v>175</v>
      </c>
      <c r="AI50" s="1022">
        <v>168</v>
      </c>
      <c r="AJ50" s="1022">
        <v>192</v>
      </c>
      <c r="AK50" s="1134">
        <v>185</v>
      </c>
      <c r="AL50" s="1016">
        <v>151</v>
      </c>
      <c r="AM50" s="351">
        <v>177</v>
      </c>
      <c r="AN50" s="1004">
        <v>166</v>
      </c>
      <c r="AO50" s="1008">
        <v>168</v>
      </c>
      <c r="AP50" s="1006">
        <v>169</v>
      </c>
      <c r="AQ50" s="351">
        <v>125</v>
      </c>
      <c r="AR50" s="1004">
        <v>134</v>
      </c>
      <c r="AS50" s="1043">
        <v>163</v>
      </c>
      <c r="AT50" s="1048">
        <v>148</v>
      </c>
      <c r="AU50" s="1034">
        <v>140</v>
      </c>
      <c r="AV50" s="1105">
        <v>202</v>
      </c>
      <c r="AW50" s="1047">
        <v>159</v>
      </c>
      <c r="AX50" s="1048">
        <v>129</v>
      </c>
      <c r="AY50" s="1034">
        <v>169</v>
      </c>
      <c r="AZ50" s="1034">
        <v>173</v>
      </c>
      <c r="BA50" s="1047">
        <v>173</v>
      </c>
    </row>
    <row r="51" spans="1:53" ht="15">
      <c r="A51" s="996">
        <v>47</v>
      </c>
      <c r="B51" s="997">
        <f t="shared" si="4"/>
        <v>19.368421052631575</v>
      </c>
      <c r="C51" s="154">
        <v>19</v>
      </c>
      <c r="D51" s="1041" t="s">
        <v>68</v>
      </c>
      <c r="E51" s="975">
        <f t="shared" si="5"/>
        <v>161.26315789473685</v>
      </c>
      <c r="F51" s="733">
        <v>38</v>
      </c>
      <c r="G51" s="1167">
        <f t="shared" si="6"/>
        <v>6128</v>
      </c>
      <c r="H51" s="1162">
        <v>159</v>
      </c>
      <c r="I51" s="1000">
        <v>160</v>
      </c>
      <c r="J51" s="1000">
        <v>171</v>
      </c>
      <c r="K51" s="1020"/>
      <c r="L51" s="1002"/>
      <c r="M51" s="1000">
        <v>156</v>
      </c>
      <c r="N51" s="1000">
        <v>133</v>
      </c>
      <c r="O51" s="1001">
        <v>145</v>
      </c>
      <c r="P51" s="998"/>
      <c r="Q51" s="1000"/>
      <c r="R51" s="1000"/>
      <c r="S51" s="1001"/>
      <c r="T51" s="1135"/>
      <c r="U51" s="1004">
        <v>159</v>
      </c>
      <c r="V51" s="1004">
        <v>221</v>
      </c>
      <c r="W51" s="1043">
        <v>159</v>
      </c>
      <c r="X51" s="1006">
        <v>145</v>
      </c>
      <c r="Y51" s="1042"/>
      <c r="Z51" s="1004">
        <v>159</v>
      </c>
      <c r="AA51" s="1043">
        <v>139</v>
      </c>
      <c r="AB51" s="1003">
        <v>183</v>
      </c>
      <c r="AC51" s="1004">
        <v>161</v>
      </c>
      <c r="AD51" s="1043">
        <v>202</v>
      </c>
      <c r="AE51" s="1016">
        <v>201</v>
      </c>
      <c r="AF51" s="1004">
        <v>167</v>
      </c>
      <c r="AG51" s="1068">
        <v>161</v>
      </c>
      <c r="AH51" s="1003">
        <v>156</v>
      </c>
      <c r="AI51" s="1004">
        <v>176</v>
      </c>
      <c r="AJ51" s="1004">
        <v>162</v>
      </c>
      <c r="AK51" s="1130">
        <v>169</v>
      </c>
      <c r="AL51" s="1006">
        <v>113</v>
      </c>
      <c r="AM51" s="351">
        <v>139</v>
      </c>
      <c r="AN51" s="351">
        <v>162</v>
      </c>
      <c r="AO51" s="1045">
        <v>124</v>
      </c>
      <c r="AP51" s="1006">
        <v>193</v>
      </c>
      <c r="AQ51" s="1028">
        <v>178</v>
      </c>
      <c r="AR51" s="1004">
        <v>158</v>
      </c>
      <c r="AS51" s="1043">
        <v>172</v>
      </c>
      <c r="AT51" s="1089">
        <v>177</v>
      </c>
      <c r="AU51" s="1033">
        <v>148</v>
      </c>
      <c r="AV51" s="1034">
        <v>155</v>
      </c>
      <c r="AW51" s="1035">
        <v>190</v>
      </c>
      <c r="AX51" s="1048">
        <v>136</v>
      </c>
      <c r="AY51" s="1033">
        <v>126</v>
      </c>
      <c r="AZ51" s="1033">
        <v>176</v>
      </c>
      <c r="BA51" s="1047">
        <v>137</v>
      </c>
    </row>
    <row r="52" spans="1:53" ht="15">
      <c r="A52" s="996">
        <v>48</v>
      </c>
      <c r="B52" s="997">
        <f t="shared" si="4"/>
        <v>7</v>
      </c>
      <c r="C52" s="154">
        <v>7</v>
      </c>
      <c r="D52" s="1136" t="s">
        <v>83</v>
      </c>
      <c r="E52" s="975">
        <f t="shared" si="5"/>
        <v>186</v>
      </c>
      <c r="F52" s="733">
        <v>27</v>
      </c>
      <c r="G52" s="1167">
        <f t="shared" si="6"/>
        <v>5022</v>
      </c>
      <c r="H52" s="622">
        <v>196</v>
      </c>
      <c r="I52" s="1000">
        <v>191</v>
      </c>
      <c r="J52" s="999"/>
      <c r="K52" s="1001">
        <v>168</v>
      </c>
      <c r="L52" s="1002"/>
      <c r="M52" s="1000">
        <v>190</v>
      </c>
      <c r="N52" s="1000">
        <v>192</v>
      </c>
      <c r="O52" s="1001">
        <v>166</v>
      </c>
      <c r="P52" s="998"/>
      <c r="Q52" s="1000"/>
      <c r="R52" s="1000"/>
      <c r="S52" s="1001"/>
      <c r="T52" s="1006">
        <v>224</v>
      </c>
      <c r="U52" s="351">
        <v>202</v>
      </c>
      <c r="V52" s="351">
        <v>214</v>
      </c>
      <c r="W52" s="1007"/>
      <c r="X52" s="1006"/>
      <c r="Y52" s="351"/>
      <c r="Z52" s="351"/>
      <c r="AA52" s="1017"/>
      <c r="AB52" s="1006">
        <v>187</v>
      </c>
      <c r="AC52" s="351">
        <v>179</v>
      </c>
      <c r="AD52" s="1017">
        <v>170</v>
      </c>
      <c r="AE52" s="1003">
        <v>190</v>
      </c>
      <c r="AF52" s="1004">
        <v>233</v>
      </c>
      <c r="AG52" s="1043">
        <v>175</v>
      </c>
      <c r="AH52" s="1003">
        <v>187</v>
      </c>
      <c r="AI52" s="1004">
        <v>184</v>
      </c>
      <c r="AJ52" s="351">
        <v>210</v>
      </c>
      <c r="AK52" s="1137">
        <v>164</v>
      </c>
      <c r="AL52" s="1003">
        <v>182</v>
      </c>
      <c r="AM52" s="1028">
        <v>195</v>
      </c>
      <c r="AN52" s="1004">
        <v>180</v>
      </c>
      <c r="AO52" s="1008">
        <v>223</v>
      </c>
      <c r="AP52" s="1003"/>
      <c r="AQ52" s="1004"/>
      <c r="AR52" s="351"/>
      <c r="AS52" s="1017"/>
      <c r="AT52" s="1032">
        <v>149</v>
      </c>
      <c r="AU52" s="1046">
        <v>173</v>
      </c>
      <c r="AV52" s="1033">
        <v>155</v>
      </c>
      <c r="AW52" s="1047">
        <v>143</v>
      </c>
      <c r="AX52" s="1032"/>
      <c r="AY52" s="1046"/>
      <c r="AZ52" s="1033"/>
      <c r="BA52" s="1047"/>
    </row>
    <row r="53" spans="1:53" ht="15">
      <c r="A53" s="996">
        <v>49</v>
      </c>
      <c r="B53" s="997">
        <f t="shared" si="4"/>
        <v>3.868421052631575</v>
      </c>
      <c r="C53" s="30">
        <f>ROUND(B53,0)</f>
        <v>4</v>
      </c>
      <c r="D53" s="582" t="s">
        <v>77</v>
      </c>
      <c r="E53" s="975">
        <f t="shared" si="5"/>
        <v>192.26315789473685</v>
      </c>
      <c r="F53" s="219">
        <v>19</v>
      </c>
      <c r="G53" s="1167">
        <f t="shared" si="6"/>
        <v>3653</v>
      </c>
      <c r="H53" s="1162"/>
      <c r="I53" s="1000"/>
      <c r="J53" s="1000"/>
      <c r="K53" s="1001"/>
      <c r="L53" s="998"/>
      <c r="M53" s="1000"/>
      <c r="N53" s="1000"/>
      <c r="O53" s="1001"/>
      <c r="P53" s="998"/>
      <c r="Q53" s="1000"/>
      <c r="R53" s="1000"/>
      <c r="S53" s="1084"/>
      <c r="T53" s="1036"/>
      <c r="U53" s="1010"/>
      <c r="V53" s="1010"/>
      <c r="W53" s="1037"/>
      <c r="X53" s="1036"/>
      <c r="Y53" s="1010"/>
      <c r="Z53" s="1010"/>
      <c r="AA53" s="1037"/>
      <c r="AB53" s="1036"/>
      <c r="AC53" s="1010"/>
      <c r="AD53" s="1037"/>
      <c r="AE53" s="1006">
        <v>212</v>
      </c>
      <c r="AF53" s="1004">
        <v>195</v>
      </c>
      <c r="AG53" s="1043">
        <v>215</v>
      </c>
      <c r="AH53" s="1006">
        <v>214</v>
      </c>
      <c r="AI53" s="351">
        <v>148</v>
      </c>
      <c r="AJ53" s="351">
        <v>183</v>
      </c>
      <c r="AK53" s="1128">
        <v>187</v>
      </c>
      <c r="AL53" s="1003">
        <v>197</v>
      </c>
      <c r="AM53" s="1028">
        <v>185</v>
      </c>
      <c r="AN53" s="1004">
        <v>191</v>
      </c>
      <c r="AO53" s="1008">
        <v>197</v>
      </c>
      <c r="AP53" s="1003">
        <v>190</v>
      </c>
      <c r="AQ53" s="1004">
        <v>222</v>
      </c>
      <c r="AR53" s="1004">
        <v>193</v>
      </c>
      <c r="AS53" s="1043">
        <v>192</v>
      </c>
      <c r="AT53" s="1016">
        <v>190</v>
      </c>
      <c r="AU53" s="1105">
        <v>200</v>
      </c>
      <c r="AV53" s="1033">
        <v>164</v>
      </c>
      <c r="AW53" s="1047">
        <v>178</v>
      </c>
      <c r="AX53" s="1016"/>
      <c r="AY53" s="1033"/>
      <c r="AZ53" s="1033"/>
      <c r="BA53" s="1047"/>
    </row>
    <row r="54" spans="1:53" ht="15">
      <c r="A54" s="996">
        <v>50</v>
      </c>
      <c r="B54" s="997">
        <f t="shared" si="4"/>
        <v>30</v>
      </c>
      <c r="C54" s="30">
        <f>ROUND(B54,0)</f>
        <v>30</v>
      </c>
      <c r="D54" s="1138" t="s">
        <v>64</v>
      </c>
      <c r="E54" s="975">
        <f t="shared" si="5"/>
        <v>135.25</v>
      </c>
      <c r="F54" s="219">
        <v>4</v>
      </c>
      <c r="G54" s="1167">
        <f t="shared" si="6"/>
        <v>541</v>
      </c>
      <c r="H54" s="622"/>
      <c r="I54" s="1049"/>
      <c r="J54" s="1049"/>
      <c r="K54" s="1084"/>
      <c r="L54" s="1083"/>
      <c r="M54" s="1049"/>
      <c r="N54" s="1049"/>
      <c r="O54" s="1084"/>
      <c r="P54" s="1083"/>
      <c r="Q54" s="1049"/>
      <c r="R54" s="1049"/>
      <c r="S54" s="1084"/>
      <c r="T54" s="1050"/>
      <c r="U54" s="1051"/>
      <c r="V54" s="1051"/>
      <c r="W54" s="1052"/>
      <c r="X54" s="1050"/>
      <c r="Y54" s="1051"/>
      <c r="Z54" s="1051"/>
      <c r="AA54" s="1052"/>
      <c r="AB54" s="1050"/>
      <c r="AC54" s="1051"/>
      <c r="AD54" s="1052"/>
      <c r="AE54" s="1050"/>
      <c r="AF54" s="1051"/>
      <c r="AG54" s="1052"/>
      <c r="AH54" s="1131"/>
      <c r="AI54" s="1057"/>
      <c r="AJ54" s="1057"/>
      <c r="AK54" s="1132"/>
      <c r="AL54" s="1131"/>
      <c r="AM54" s="1057"/>
      <c r="AN54" s="1057"/>
      <c r="AO54" s="1059"/>
      <c r="AP54" s="1003"/>
      <c r="AQ54" s="1004"/>
      <c r="AR54" s="1004"/>
      <c r="AS54" s="1043"/>
      <c r="AT54" s="1003"/>
      <c r="AU54" s="1004"/>
      <c r="AV54" s="1004"/>
      <c r="AW54" s="1043"/>
      <c r="AX54" s="1024">
        <v>100</v>
      </c>
      <c r="AY54" s="1022">
        <v>161</v>
      </c>
      <c r="AZ54" s="1026">
        <v>128</v>
      </c>
      <c r="BA54" s="1023">
        <v>152</v>
      </c>
    </row>
    <row r="55" spans="1:53" ht="15">
      <c r="A55" s="996">
        <v>51</v>
      </c>
      <c r="B55" s="997">
        <f t="shared" si="4"/>
        <v>16.75</v>
      </c>
      <c r="C55" s="30">
        <f>ROUND(B55,0)</f>
        <v>17</v>
      </c>
      <c r="D55" s="1139" t="s">
        <v>18</v>
      </c>
      <c r="E55" s="975">
        <f t="shared" si="5"/>
        <v>166.5</v>
      </c>
      <c r="F55" s="219">
        <v>4</v>
      </c>
      <c r="G55" s="1167">
        <f t="shared" si="6"/>
        <v>666</v>
      </c>
      <c r="H55" s="622"/>
      <c r="I55" s="1049"/>
      <c r="J55" s="1049"/>
      <c r="K55" s="1084"/>
      <c r="L55" s="1083"/>
      <c r="M55" s="1049"/>
      <c r="N55" s="1049"/>
      <c r="O55" s="1084"/>
      <c r="P55" s="1083"/>
      <c r="Q55" s="1049"/>
      <c r="R55" s="1049"/>
      <c r="S55" s="1084"/>
      <c r="T55" s="1050"/>
      <c r="U55" s="1051"/>
      <c r="V55" s="1051"/>
      <c r="W55" s="1052"/>
      <c r="X55" s="1050"/>
      <c r="Y55" s="1051"/>
      <c r="Z55" s="1051"/>
      <c r="AA55" s="1052"/>
      <c r="AB55" s="1050"/>
      <c r="AC55" s="1051"/>
      <c r="AD55" s="1052"/>
      <c r="AE55" s="1050"/>
      <c r="AF55" s="1051"/>
      <c r="AG55" s="1052"/>
      <c r="AH55" s="1131"/>
      <c r="AI55" s="1057"/>
      <c r="AJ55" s="1057"/>
      <c r="AK55" s="1132"/>
      <c r="AL55" s="1131"/>
      <c r="AM55" s="1057"/>
      <c r="AN55" s="1057"/>
      <c r="AO55" s="1059"/>
      <c r="AP55" s="1003"/>
      <c r="AQ55" s="1004"/>
      <c r="AR55" s="1004"/>
      <c r="AS55" s="1043"/>
      <c r="AT55" s="1003"/>
      <c r="AU55" s="1004"/>
      <c r="AV55" s="1004"/>
      <c r="AW55" s="1043"/>
      <c r="AX55" s="1036">
        <v>139</v>
      </c>
      <c r="AY55" s="1010">
        <v>154</v>
      </c>
      <c r="AZ55" s="1038">
        <v>195</v>
      </c>
      <c r="BA55" s="1037">
        <v>178</v>
      </c>
    </row>
    <row r="56" spans="1:53" ht="15">
      <c r="A56" s="1140"/>
      <c r="B56" s="1141"/>
      <c r="C56" s="1142"/>
      <c r="D56" s="1143"/>
      <c r="E56" s="1144"/>
      <c r="F56" s="1145"/>
      <c r="G56" s="1146"/>
      <c r="H56" s="1147"/>
      <c r="I56" s="1147"/>
      <c r="J56" s="1147"/>
      <c r="K56" s="1147"/>
      <c r="L56" s="1147"/>
      <c r="M56" s="1147"/>
      <c r="N56" s="1147"/>
      <c r="O56" s="1147"/>
      <c r="P56" s="1147"/>
      <c r="Q56" s="1147"/>
      <c r="R56" s="1147"/>
      <c r="S56" s="1147"/>
      <c r="T56" s="1148"/>
      <c r="U56" s="1148"/>
      <c r="V56" s="1148"/>
      <c r="W56" s="1148"/>
      <c r="X56" s="1148"/>
      <c r="Y56" s="1148"/>
      <c r="Z56" s="1148"/>
      <c r="AA56" s="1148"/>
      <c r="AB56" s="1148"/>
      <c r="AC56" s="1148"/>
      <c r="AD56" s="1148"/>
      <c r="AE56" s="1148"/>
      <c r="AF56" s="1148"/>
      <c r="AG56" s="1148"/>
      <c r="AH56" s="1149"/>
      <c r="AI56" s="1149"/>
      <c r="AJ56" s="1149"/>
      <c r="AK56" s="1149"/>
      <c r="AL56" s="1149"/>
      <c r="AM56" s="1149"/>
      <c r="AN56" s="1149"/>
      <c r="AO56" s="1149"/>
      <c r="AP56" s="1150"/>
      <c r="AQ56" s="1150"/>
      <c r="AR56" s="1150"/>
      <c r="AS56" s="1150"/>
      <c r="AT56" s="1150"/>
      <c r="AU56" s="1150"/>
      <c r="AV56" s="1150"/>
      <c r="AW56" s="1150"/>
      <c r="AX56" s="1151"/>
      <c r="AY56" s="1151"/>
      <c r="AZ56" s="1151"/>
      <c r="BA56" s="1151"/>
    </row>
    <row r="57" spans="2:6" ht="15">
      <c r="B57" s="1152"/>
      <c r="C57" s="1153"/>
      <c r="D57" s="1154"/>
      <c r="E57" s="1155"/>
      <c r="F57" s="1145"/>
    </row>
    <row r="58" spans="2:6" ht="15">
      <c r="B58" s="1152"/>
      <c r="C58" s="1153"/>
      <c r="D58" s="1154"/>
      <c r="E58" s="1158"/>
      <c r="F58" s="1145"/>
    </row>
  </sheetData>
  <sheetProtection password="CF7A" sheet="1" objects="1" scenarios="1" selectLockedCells="1" selectUnlockedCells="1"/>
  <printOptions horizontalCentered="1" verticalCentered="1"/>
  <pageMargins left="0.2" right="0.19" top="0.36" bottom="0.13" header="0.14" footer="0.16"/>
  <pageSetup fitToHeight="1" fitToWidth="1" horizontalDpi="1200" verticalDpi="12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5:Q35"/>
  <sheetViews>
    <sheetView zoomScale="75" zoomScaleNormal="75" workbookViewId="0" topLeftCell="A1">
      <selection activeCell="P38" sqref="P38"/>
    </sheetView>
  </sheetViews>
  <sheetFormatPr defaultColWidth="9.140625" defaultRowHeight="12.75"/>
  <cols>
    <col min="1" max="1" width="6.8515625" style="882" customWidth="1"/>
    <col min="2" max="2" width="4.421875" style="822" bestFit="1" customWidth="1"/>
    <col min="3" max="3" width="31.421875" style="0" bestFit="1" customWidth="1"/>
    <col min="4" max="4" width="5.421875" style="784" customWidth="1"/>
    <col min="5" max="6" width="5.7109375" style="1" bestFit="1" customWidth="1"/>
    <col min="7" max="7" width="6.00390625" style="5" bestFit="1" customWidth="1"/>
    <col min="8" max="8" width="6.140625" style="5" bestFit="1" customWidth="1"/>
    <col min="9" max="9" width="4.7109375" style="6" customWidth="1"/>
    <col min="10" max="10" width="9.7109375" style="5" bestFit="1" customWidth="1"/>
    <col min="11" max="11" width="5.421875" style="7" customWidth="1"/>
    <col min="12" max="12" width="5.421875" style="785" customWidth="1"/>
    <col min="13" max="13" width="5.00390625" style="7" customWidth="1"/>
    <col min="14" max="14" width="4.421875" style="5" bestFit="1" customWidth="1"/>
    <col min="15" max="15" width="9.140625" style="5" customWidth="1"/>
  </cols>
  <sheetData>
    <row r="5" spans="1:9" ht="21" customHeight="1" thickBot="1">
      <c r="A5" s="589" t="s">
        <v>154</v>
      </c>
      <c r="B5" s="783"/>
      <c r="E5" s="13"/>
      <c r="F5" s="13"/>
      <c r="G5" s="13"/>
      <c r="H5" s="13"/>
      <c r="I5" s="96"/>
    </row>
    <row r="6" spans="1:14" s="110" customFormat="1" ht="35.25" customHeight="1" thickBot="1">
      <c r="A6" s="786" t="s">
        <v>2</v>
      </c>
      <c r="B6" s="682" t="s">
        <v>3</v>
      </c>
      <c r="C6" s="787" t="s">
        <v>4</v>
      </c>
      <c r="D6" s="788" t="s">
        <v>5</v>
      </c>
      <c r="E6" s="789"/>
      <c r="F6" s="789"/>
      <c r="G6" s="790">
        <v>1</v>
      </c>
      <c r="H6" s="790">
        <v>2</v>
      </c>
      <c r="I6" s="791" t="s">
        <v>48</v>
      </c>
      <c r="J6" s="685" t="s">
        <v>152</v>
      </c>
      <c r="K6" s="792" t="s">
        <v>11</v>
      </c>
      <c r="L6" s="793" t="s">
        <v>137</v>
      </c>
      <c r="M6" s="69"/>
      <c r="N6" s="688"/>
    </row>
    <row r="7" spans="1:14" s="211" customFormat="1" ht="18">
      <c r="A7" s="794">
        <v>1</v>
      </c>
      <c r="B7" s="385">
        <v>11</v>
      </c>
      <c r="C7" s="795" t="s">
        <v>81</v>
      </c>
      <c r="D7" s="796" t="s">
        <v>40</v>
      </c>
      <c r="E7" s="797"/>
      <c r="F7" s="797"/>
      <c r="G7" s="311">
        <v>190</v>
      </c>
      <c r="H7" s="798">
        <v>198</v>
      </c>
      <c r="I7" s="799">
        <f aca="true" t="shared" si="0" ref="I7:I14">B7*2</f>
        <v>22</v>
      </c>
      <c r="J7" s="31">
        <f aca="true" t="shared" si="1" ref="J7:J14">G7+H7+I7</f>
        <v>410</v>
      </c>
      <c r="K7" s="513">
        <f aca="true" t="shared" si="2" ref="K7:K14">J7-$J$9</f>
        <v>29</v>
      </c>
      <c r="L7" s="800">
        <f aca="true" t="shared" si="3" ref="L7:L14">AVERAGE(G7:H7)</f>
        <v>194</v>
      </c>
      <c r="M7" s="801"/>
      <c r="N7" s="292"/>
    </row>
    <row r="8" spans="1:14" s="211" customFormat="1" ht="18">
      <c r="A8" s="802">
        <v>2</v>
      </c>
      <c r="B8" s="306">
        <v>2</v>
      </c>
      <c r="C8" s="803" t="s">
        <v>127</v>
      </c>
      <c r="D8" s="804" t="s">
        <v>37</v>
      </c>
      <c r="E8" s="805"/>
      <c r="F8" s="805"/>
      <c r="G8" s="806">
        <v>226</v>
      </c>
      <c r="H8" s="225">
        <v>171</v>
      </c>
      <c r="I8" s="799">
        <f t="shared" si="0"/>
        <v>4</v>
      </c>
      <c r="J8" s="246">
        <f t="shared" si="1"/>
        <v>401</v>
      </c>
      <c r="K8" s="513">
        <f t="shared" si="2"/>
        <v>20</v>
      </c>
      <c r="L8" s="800">
        <f t="shared" si="3"/>
        <v>198.5</v>
      </c>
      <c r="M8" s="807"/>
      <c r="N8" s="292"/>
    </row>
    <row r="9" spans="1:14" s="211" customFormat="1" ht="18">
      <c r="A9" s="802">
        <v>3</v>
      </c>
      <c r="B9" s="306">
        <v>12</v>
      </c>
      <c r="C9" s="803" t="s">
        <v>93</v>
      </c>
      <c r="D9" s="804" t="s">
        <v>38</v>
      </c>
      <c r="E9" s="805"/>
      <c r="F9" s="805"/>
      <c r="G9" s="225">
        <v>163</v>
      </c>
      <c r="H9" s="225">
        <v>194</v>
      </c>
      <c r="I9" s="799">
        <f t="shared" si="0"/>
        <v>24</v>
      </c>
      <c r="J9" s="246">
        <f t="shared" si="1"/>
        <v>381</v>
      </c>
      <c r="K9" s="513">
        <f t="shared" si="2"/>
        <v>0</v>
      </c>
      <c r="L9" s="800">
        <f t="shared" si="3"/>
        <v>178.5</v>
      </c>
      <c r="M9" s="801"/>
      <c r="N9" s="292"/>
    </row>
    <row r="10" spans="1:13" s="211" customFormat="1" ht="15">
      <c r="A10" s="808">
        <v>4</v>
      </c>
      <c r="B10" s="306">
        <v>20</v>
      </c>
      <c r="C10" s="809" t="s">
        <v>94</v>
      </c>
      <c r="D10" s="804" t="s">
        <v>34</v>
      </c>
      <c r="E10" s="805"/>
      <c r="F10" s="805"/>
      <c r="G10" s="225">
        <v>160</v>
      </c>
      <c r="H10" s="225">
        <v>156</v>
      </c>
      <c r="I10" s="799">
        <f t="shared" si="0"/>
        <v>40</v>
      </c>
      <c r="J10" s="246">
        <f t="shared" si="1"/>
        <v>356</v>
      </c>
      <c r="K10" s="513">
        <f t="shared" si="2"/>
        <v>-25</v>
      </c>
      <c r="L10" s="800">
        <f t="shared" si="3"/>
        <v>158</v>
      </c>
      <c r="M10" s="801"/>
    </row>
    <row r="11" spans="1:13" s="211" customFormat="1" ht="15">
      <c r="A11" s="810">
        <v>5</v>
      </c>
      <c r="B11" s="306">
        <v>11</v>
      </c>
      <c r="C11" s="811" t="s">
        <v>123</v>
      </c>
      <c r="D11" s="804" t="s">
        <v>33</v>
      </c>
      <c r="E11" s="805"/>
      <c r="F11" s="805"/>
      <c r="G11" s="225">
        <v>148</v>
      </c>
      <c r="H11" s="225">
        <v>184</v>
      </c>
      <c r="I11" s="799">
        <f t="shared" si="0"/>
        <v>22</v>
      </c>
      <c r="J11" s="246">
        <f t="shared" si="1"/>
        <v>354</v>
      </c>
      <c r="K11" s="513">
        <f t="shared" si="2"/>
        <v>-27</v>
      </c>
      <c r="L11" s="800">
        <f t="shared" si="3"/>
        <v>166</v>
      </c>
      <c r="M11" s="801"/>
    </row>
    <row r="12" spans="1:13" s="211" customFormat="1" ht="15">
      <c r="A12" s="810">
        <v>6</v>
      </c>
      <c r="B12" s="306">
        <v>11</v>
      </c>
      <c r="C12" s="812" t="s">
        <v>188</v>
      </c>
      <c r="D12" s="804" t="s">
        <v>36</v>
      </c>
      <c r="E12" s="805"/>
      <c r="F12" s="805"/>
      <c r="G12" s="225">
        <v>171</v>
      </c>
      <c r="H12" s="225">
        <v>149</v>
      </c>
      <c r="I12" s="799">
        <f t="shared" si="0"/>
        <v>22</v>
      </c>
      <c r="J12" s="246">
        <f t="shared" si="1"/>
        <v>342</v>
      </c>
      <c r="K12" s="513">
        <f t="shared" si="2"/>
        <v>-39</v>
      </c>
      <c r="L12" s="800">
        <f t="shared" si="3"/>
        <v>160</v>
      </c>
      <c r="M12" s="801"/>
    </row>
    <row r="13" spans="1:14" s="211" customFormat="1" ht="15">
      <c r="A13" s="808">
        <v>7</v>
      </c>
      <c r="B13" s="306">
        <v>2</v>
      </c>
      <c r="C13" s="811" t="s">
        <v>130</v>
      </c>
      <c r="D13" s="813" t="s">
        <v>44</v>
      </c>
      <c r="E13" s="805"/>
      <c r="F13" s="805"/>
      <c r="G13" s="225">
        <v>156</v>
      </c>
      <c r="H13" s="225">
        <v>167</v>
      </c>
      <c r="I13" s="799">
        <f t="shared" si="0"/>
        <v>4</v>
      </c>
      <c r="J13" s="246">
        <f t="shared" si="1"/>
        <v>327</v>
      </c>
      <c r="K13" s="513">
        <f t="shared" si="2"/>
        <v>-54</v>
      </c>
      <c r="L13" s="800">
        <f t="shared" si="3"/>
        <v>161.5</v>
      </c>
      <c r="M13" s="801"/>
      <c r="N13" s="292"/>
    </row>
    <row r="14" spans="1:14" s="211" customFormat="1" ht="15.75" thickBot="1">
      <c r="A14" s="814">
        <v>8</v>
      </c>
      <c r="B14" s="815">
        <v>20</v>
      </c>
      <c r="C14" s="816" t="s">
        <v>41</v>
      </c>
      <c r="D14" s="817" t="s">
        <v>65</v>
      </c>
      <c r="E14" s="818"/>
      <c r="F14" s="818"/>
      <c r="G14" s="819">
        <v>111</v>
      </c>
      <c r="H14" s="819">
        <v>135</v>
      </c>
      <c r="I14" s="820">
        <f t="shared" si="0"/>
        <v>40</v>
      </c>
      <c r="J14" s="821">
        <f t="shared" si="1"/>
        <v>286</v>
      </c>
      <c r="K14" s="513">
        <f t="shared" si="2"/>
        <v>-95</v>
      </c>
      <c r="L14" s="800">
        <f t="shared" si="3"/>
        <v>123</v>
      </c>
      <c r="M14" s="801"/>
      <c r="N14" s="292"/>
    </row>
    <row r="15" spans="1:13" ht="42" customHeight="1" thickBot="1">
      <c r="A15" s="589" t="s">
        <v>155</v>
      </c>
      <c r="L15" s="7"/>
      <c r="M15" s="823">
        <f>MAX(M17:M35)</f>
        <v>225</v>
      </c>
    </row>
    <row r="16" spans="1:15" s="110" customFormat="1" ht="39" thickBot="1">
      <c r="A16" s="786" t="s">
        <v>47</v>
      </c>
      <c r="B16" s="824" t="s">
        <v>3</v>
      </c>
      <c r="C16" s="825" t="s">
        <v>4</v>
      </c>
      <c r="D16" s="826" t="s">
        <v>5</v>
      </c>
      <c r="E16" s="827">
        <v>1</v>
      </c>
      <c r="F16" s="827">
        <v>2</v>
      </c>
      <c r="G16" s="827">
        <v>3</v>
      </c>
      <c r="H16" s="827">
        <v>4</v>
      </c>
      <c r="I16" s="828" t="s">
        <v>48</v>
      </c>
      <c r="J16" s="829" t="s">
        <v>152</v>
      </c>
      <c r="K16" s="830" t="s">
        <v>11</v>
      </c>
      <c r="L16" s="830" t="s">
        <v>156</v>
      </c>
      <c r="M16" s="830" t="s">
        <v>51</v>
      </c>
      <c r="N16" s="830" t="s">
        <v>50</v>
      </c>
      <c r="O16" s="831"/>
    </row>
    <row r="17" spans="1:14" s="211" customFormat="1" ht="16.5" customHeight="1">
      <c r="A17" s="832">
        <v>1</v>
      </c>
      <c r="B17" s="833">
        <v>11</v>
      </c>
      <c r="C17" s="834" t="s">
        <v>188</v>
      </c>
      <c r="D17" s="835" t="s">
        <v>34</v>
      </c>
      <c r="E17" s="836">
        <v>225</v>
      </c>
      <c r="F17" s="837">
        <v>178</v>
      </c>
      <c r="G17" s="838">
        <v>201</v>
      </c>
      <c r="H17" s="837">
        <v>179</v>
      </c>
      <c r="I17" s="839">
        <f aca="true" t="shared" si="4" ref="I17:I35">B17*4</f>
        <v>44</v>
      </c>
      <c r="J17" s="840">
        <f aca="true" t="shared" si="5" ref="J17:J35">SUM(E17:H17)+I17</f>
        <v>827</v>
      </c>
      <c r="K17" s="513">
        <f aca="true" t="shared" si="6" ref="K17:K35">J17-$J$24</f>
        <v>161</v>
      </c>
      <c r="L17" s="841">
        <f aca="true" t="shared" si="7" ref="L17:L35">AVERAGE(E17:H17)</f>
        <v>195.75</v>
      </c>
      <c r="M17" s="842">
        <f aca="true" t="shared" si="8" ref="M17:M35">MAX(E17:H17)</f>
        <v>225</v>
      </c>
      <c r="N17" s="843">
        <f aca="true" t="shared" si="9" ref="N17:N35">MIN(E17:H17)</f>
        <v>178</v>
      </c>
    </row>
    <row r="18" spans="1:14" s="211" customFormat="1" ht="16.5" customHeight="1">
      <c r="A18" s="844">
        <v>2</v>
      </c>
      <c r="B18" s="845">
        <v>11</v>
      </c>
      <c r="C18" s="846" t="s">
        <v>81</v>
      </c>
      <c r="D18" s="847" t="s">
        <v>42</v>
      </c>
      <c r="E18" s="848">
        <v>179</v>
      </c>
      <c r="F18" s="848">
        <v>168</v>
      </c>
      <c r="G18" s="849">
        <v>203</v>
      </c>
      <c r="H18" s="848">
        <v>179</v>
      </c>
      <c r="I18" s="850">
        <f t="shared" si="4"/>
        <v>44</v>
      </c>
      <c r="J18" s="851">
        <f t="shared" si="5"/>
        <v>773</v>
      </c>
      <c r="K18" s="513">
        <f t="shared" si="6"/>
        <v>107</v>
      </c>
      <c r="L18" s="841">
        <f t="shared" si="7"/>
        <v>182.25</v>
      </c>
      <c r="M18" s="842">
        <f t="shared" si="8"/>
        <v>203</v>
      </c>
      <c r="N18" s="843">
        <f t="shared" si="9"/>
        <v>168</v>
      </c>
    </row>
    <row r="19" spans="1:14" s="211" customFormat="1" ht="16.5" customHeight="1">
      <c r="A19" s="844">
        <v>3</v>
      </c>
      <c r="B19" s="845">
        <v>12</v>
      </c>
      <c r="C19" s="852" t="s">
        <v>93</v>
      </c>
      <c r="D19" s="847" t="s">
        <v>35</v>
      </c>
      <c r="E19" s="853">
        <v>150</v>
      </c>
      <c r="F19" s="854">
        <v>204</v>
      </c>
      <c r="G19" s="853">
        <v>132</v>
      </c>
      <c r="H19" s="853">
        <v>187</v>
      </c>
      <c r="I19" s="850">
        <f t="shared" si="4"/>
        <v>48</v>
      </c>
      <c r="J19" s="851">
        <f t="shared" si="5"/>
        <v>721</v>
      </c>
      <c r="K19" s="513">
        <f t="shared" si="6"/>
        <v>55</v>
      </c>
      <c r="L19" s="841">
        <f t="shared" si="7"/>
        <v>168.25</v>
      </c>
      <c r="M19" s="842">
        <f t="shared" si="8"/>
        <v>204</v>
      </c>
      <c r="N19" s="843">
        <f t="shared" si="9"/>
        <v>132</v>
      </c>
    </row>
    <row r="20" spans="1:14" s="211" customFormat="1" ht="16.5" customHeight="1">
      <c r="A20" s="855">
        <v>4</v>
      </c>
      <c r="B20" s="845">
        <v>2</v>
      </c>
      <c r="C20" s="856" t="s">
        <v>127</v>
      </c>
      <c r="D20" s="847" t="s">
        <v>65</v>
      </c>
      <c r="E20" s="853">
        <v>180</v>
      </c>
      <c r="F20" s="853">
        <v>172</v>
      </c>
      <c r="G20" s="853">
        <v>172</v>
      </c>
      <c r="H20" s="853">
        <v>172</v>
      </c>
      <c r="I20" s="850">
        <f t="shared" si="4"/>
        <v>8</v>
      </c>
      <c r="J20" s="851">
        <f t="shared" si="5"/>
        <v>704</v>
      </c>
      <c r="K20" s="513">
        <f t="shared" si="6"/>
        <v>38</v>
      </c>
      <c r="L20" s="841">
        <f t="shared" si="7"/>
        <v>174</v>
      </c>
      <c r="M20" s="842">
        <f t="shared" si="8"/>
        <v>180</v>
      </c>
      <c r="N20" s="843">
        <f t="shared" si="9"/>
        <v>172</v>
      </c>
    </row>
    <row r="21" spans="1:14" s="211" customFormat="1" ht="16.5" customHeight="1">
      <c r="A21" s="844">
        <v>5</v>
      </c>
      <c r="B21" s="845">
        <v>11</v>
      </c>
      <c r="C21" s="852" t="s">
        <v>123</v>
      </c>
      <c r="D21" s="847" t="s">
        <v>40</v>
      </c>
      <c r="E21" s="848">
        <v>137</v>
      </c>
      <c r="F21" s="853">
        <v>174</v>
      </c>
      <c r="G21" s="854">
        <v>200</v>
      </c>
      <c r="H21" s="853">
        <v>137</v>
      </c>
      <c r="I21" s="850">
        <f t="shared" si="4"/>
        <v>44</v>
      </c>
      <c r="J21" s="851">
        <f t="shared" si="5"/>
        <v>692</v>
      </c>
      <c r="K21" s="513">
        <f t="shared" si="6"/>
        <v>26</v>
      </c>
      <c r="L21" s="841">
        <f t="shared" si="7"/>
        <v>162</v>
      </c>
      <c r="M21" s="842">
        <f t="shared" si="8"/>
        <v>200</v>
      </c>
      <c r="N21" s="843">
        <f t="shared" si="9"/>
        <v>137</v>
      </c>
    </row>
    <row r="22" spans="1:14" s="211" customFormat="1" ht="16.5" customHeight="1">
      <c r="A22" s="844">
        <v>6</v>
      </c>
      <c r="B22" s="845">
        <v>20</v>
      </c>
      <c r="C22" s="857" t="s">
        <v>41</v>
      </c>
      <c r="D22" s="847" t="s">
        <v>157</v>
      </c>
      <c r="E22" s="848">
        <v>190</v>
      </c>
      <c r="F22" s="853">
        <v>148</v>
      </c>
      <c r="G22" s="853">
        <v>113</v>
      </c>
      <c r="H22" s="853">
        <v>160</v>
      </c>
      <c r="I22" s="850">
        <f t="shared" si="4"/>
        <v>80</v>
      </c>
      <c r="J22" s="851">
        <f t="shared" si="5"/>
        <v>691</v>
      </c>
      <c r="K22" s="513">
        <f t="shared" si="6"/>
        <v>25</v>
      </c>
      <c r="L22" s="841">
        <f t="shared" si="7"/>
        <v>152.75</v>
      </c>
      <c r="M22" s="842">
        <f t="shared" si="8"/>
        <v>190</v>
      </c>
      <c r="N22" s="843">
        <f t="shared" si="9"/>
        <v>113</v>
      </c>
    </row>
    <row r="23" spans="1:14" s="211" customFormat="1" ht="16.5" customHeight="1">
      <c r="A23" s="855">
        <v>7</v>
      </c>
      <c r="B23" s="845">
        <v>20</v>
      </c>
      <c r="C23" s="858" t="s">
        <v>94</v>
      </c>
      <c r="D23" s="847" t="s">
        <v>33</v>
      </c>
      <c r="E23" s="853">
        <v>144</v>
      </c>
      <c r="F23" s="853">
        <v>115</v>
      </c>
      <c r="G23" s="853">
        <v>168</v>
      </c>
      <c r="H23" s="853">
        <v>172</v>
      </c>
      <c r="I23" s="850">
        <f t="shared" si="4"/>
        <v>80</v>
      </c>
      <c r="J23" s="851">
        <f t="shared" si="5"/>
        <v>679</v>
      </c>
      <c r="K23" s="513">
        <f t="shared" si="6"/>
        <v>13</v>
      </c>
      <c r="L23" s="841">
        <f t="shared" si="7"/>
        <v>149.75</v>
      </c>
      <c r="M23" s="842">
        <f t="shared" si="8"/>
        <v>172</v>
      </c>
      <c r="N23" s="843">
        <f t="shared" si="9"/>
        <v>115</v>
      </c>
    </row>
    <row r="24" spans="1:16" s="211" customFormat="1" ht="16.5" customHeight="1" thickBot="1">
      <c r="A24" s="859">
        <v>8</v>
      </c>
      <c r="B24" s="860">
        <v>2</v>
      </c>
      <c r="C24" s="861" t="s">
        <v>130</v>
      </c>
      <c r="D24" s="862" t="s">
        <v>36</v>
      </c>
      <c r="E24" s="863">
        <v>154</v>
      </c>
      <c r="F24" s="863">
        <v>153</v>
      </c>
      <c r="G24" s="863">
        <v>190</v>
      </c>
      <c r="H24" s="863">
        <v>161</v>
      </c>
      <c r="I24" s="864">
        <f t="shared" si="4"/>
        <v>8</v>
      </c>
      <c r="J24" s="865">
        <f t="shared" si="5"/>
        <v>666</v>
      </c>
      <c r="K24" s="732">
        <f t="shared" si="6"/>
        <v>0</v>
      </c>
      <c r="L24" s="866">
        <f t="shared" si="7"/>
        <v>164.5</v>
      </c>
      <c r="M24" s="867">
        <f t="shared" si="8"/>
        <v>190</v>
      </c>
      <c r="N24" s="868">
        <f t="shared" si="9"/>
        <v>153</v>
      </c>
      <c r="O24" s="768"/>
      <c r="P24" s="292"/>
    </row>
    <row r="25" spans="1:14" s="211" customFormat="1" ht="16.5" customHeight="1">
      <c r="A25" s="869">
        <v>9</v>
      </c>
      <c r="B25" s="385">
        <v>20</v>
      </c>
      <c r="C25" s="870" t="s">
        <v>90</v>
      </c>
      <c r="D25" s="871" t="s">
        <v>38</v>
      </c>
      <c r="E25" s="190">
        <v>125</v>
      </c>
      <c r="F25" s="121">
        <v>154</v>
      </c>
      <c r="G25" s="121">
        <v>156</v>
      </c>
      <c r="H25" s="121">
        <v>139</v>
      </c>
      <c r="I25" s="327">
        <f t="shared" si="4"/>
        <v>80</v>
      </c>
      <c r="J25" s="872">
        <f t="shared" si="5"/>
        <v>654</v>
      </c>
      <c r="K25" s="449">
        <f t="shared" si="6"/>
        <v>-12</v>
      </c>
      <c r="L25" s="800">
        <f t="shared" si="7"/>
        <v>143.5</v>
      </c>
      <c r="M25" s="873">
        <f t="shared" si="8"/>
        <v>156</v>
      </c>
      <c r="N25" s="874">
        <f t="shared" si="9"/>
        <v>125</v>
      </c>
    </row>
    <row r="26" spans="1:17" s="211" customFormat="1" ht="16.5" customHeight="1">
      <c r="A26" s="875">
        <v>10</v>
      </c>
      <c r="B26" s="306">
        <v>20</v>
      </c>
      <c r="C26" s="876" t="s">
        <v>67</v>
      </c>
      <c r="D26" s="877" t="s">
        <v>31</v>
      </c>
      <c r="E26" s="158">
        <v>125</v>
      </c>
      <c r="F26" s="158">
        <v>175</v>
      </c>
      <c r="G26" s="158">
        <v>118</v>
      </c>
      <c r="H26" s="158">
        <v>151</v>
      </c>
      <c r="I26" s="351">
        <f t="shared" si="4"/>
        <v>80</v>
      </c>
      <c r="J26" s="878">
        <f t="shared" si="5"/>
        <v>649</v>
      </c>
      <c r="K26" s="513">
        <f t="shared" si="6"/>
        <v>-17</v>
      </c>
      <c r="L26" s="841">
        <f t="shared" si="7"/>
        <v>142.25</v>
      </c>
      <c r="M26" s="842">
        <f t="shared" si="8"/>
        <v>175</v>
      </c>
      <c r="N26" s="843">
        <f t="shared" si="9"/>
        <v>118</v>
      </c>
      <c r="O26" s="768"/>
      <c r="P26" s="292"/>
      <c r="Q26" s="292"/>
    </row>
    <row r="27" spans="1:17" s="211" customFormat="1" ht="16.5" customHeight="1">
      <c r="A27" s="356">
        <v>11</v>
      </c>
      <c r="B27" s="306">
        <v>10</v>
      </c>
      <c r="C27" s="596" t="s">
        <v>121</v>
      </c>
      <c r="D27" s="877" t="s">
        <v>62</v>
      </c>
      <c r="E27" s="262">
        <v>136</v>
      </c>
      <c r="F27" s="262">
        <v>182</v>
      </c>
      <c r="G27" s="262">
        <v>167</v>
      </c>
      <c r="H27" s="262">
        <v>123</v>
      </c>
      <c r="I27" s="351">
        <f t="shared" si="4"/>
        <v>40</v>
      </c>
      <c r="J27" s="878">
        <f t="shared" si="5"/>
        <v>648</v>
      </c>
      <c r="K27" s="513">
        <f t="shared" si="6"/>
        <v>-18</v>
      </c>
      <c r="L27" s="841">
        <f t="shared" si="7"/>
        <v>152</v>
      </c>
      <c r="M27" s="842">
        <f t="shared" si="8"/>
        <v>182</v>
      </c>
      <c r="N27" s="843">
        <f t="shared" si="9"/>
        <v>123</v>
      </c>
      <c r="O27" s="768"/>
      <c r="P27" s="292"/>
      <c r="Q27" s="292"/>
    </row>
    <row r="28" spans="1:15" s="211" customFormat="1" ht="16.5" customHeight="1">
      <c r="A28" s="356">
        <v>12</v>
      </c>
      <c r="B28" s="306">
        <v>2</v>
      </c>
      <c r="C28" s="596" t="s">
        <v>189</v>
      </c>
      <c r="D28" s="877" t="s">
        <v>118</v>
      </c>
      <c r="E28" s="262">
        <v>176</v>
      </c>
      <c r="F28" s="262">
        <v>155</v>
      </c>
      <c r="G28" s="262">
        <v>143</v>
      </c>
      <c r="H28" s="262">
        <v>165</v>
      </c>
      <c r="I28" s="351">
        <f t="shared" si="4"/>
        <v>8</v>
      </c>
      <c r="J28" s="878">
        <f t="shared" si="5"/>
        <v>647</v>
      </c>
      <c r="K28" s="513">
        <f t="shared" si="6"/>
        <v>-19</v>
      </c>
      <c r="L28" s="841">
        <f t="shared" si="7"/>
        <v>159.75</v>
      </c>
      <c r="M28" s="842">
        <f t="shared" si="8"/>
        <v>176</v>
      </c>
      <c r="N28" s="843">
        <f t="shared" si="9"/>
        <v>143</v>
      </c>
      <c r="O28" s="777"/>
    </row>
    <row r="29" spans="1:15" s="211" customFormat="1" ht="16.5" customHeight="1">
      <c r="A29" s="875">
        <v>13</v>
      </c>
      <c r="B29" s="306">
        <v>-10</v>
      </c>
      <c r="C29" s="612" t="s">
        <v>84</v>
      </c>
      <c r="D29" s="877" t="s">
        <v>44</v>
      </c>
      <c r="E29" s="205">
        <v>158</v>
      </c>
      <c r="F29" s="205">
        <v>154</v>
      </c>
      <c r="G29" s="205">
        <v>169</v>
      </c>
      <c r="H29" s="879">
        <v>205</v>
      </c>
      <c r="I29" s="351">
        <f t="shared" si="4"/>
        <v>-40</v>
      </c>
      <c r="J29" s="878">
        <f t="shared" si="5"/>
        <v>646</v>
      </c>
      <c r="K29" s="513">
        <f t="shared" si="6"/>
        <v>-20</v>
      </c>
      <c r="L29" s="841">
        <f t="shared" si="7"/>
        <v>171.5</v>
      </c>
      <c r="M29" s="842">
        <f t="shared" si="8"/>
        <v>205</v>
      </c>
      <c r="N29" s="843">
        <f t="shared" si="9"/>
        <v>154</v>
      </c>
      <c r="O29" s="777"/>
    </row>
    <row r="30" spans="1:15" s="211" customFormat="1" ht="16.5" customHeight="1">
      <c r="A30" s="356">
        <v>14</v>
      </c>
      <c r="B30" s="306">
        <v>14</v>
      </c>
      <c r="C30" s="596" t="s">
        <v>68</v>
      </c>
      <c r="D30" s="877" t="s">
        <v>60</v>
      </c>
      <c r="E30" s="262">
        <v>145</v>
      </c>
      <c r="F30" s="158">
        <v>138</v>
      </c>
      <c r="G30" s="158">
        <v>159</v>
      </c>
      <c r="H30" s="158">
        <v>139</v>
      </c>
      <c r="I30" s="351">
        <f t="shared" si="4"/>
        <v>56</v>
      </c>
      <c r="J30" s="878">
        <f t="shared" si="5"/>
        <v>637</v>
      </c>
      <c r="K30" s="513">
        <f t="shared" si="6"/>
        <v>-29</v>
      </c>
      <c r="L30" s="841">
        <f t="shared" si="7"/>
        <v>145.25</v>
      </c>
      <c r="M30" s="842">
        <f t="shared" si="8"/>
        <v>159</v>
      </c>
      <c r="N30" s="843">
        <f t="shared" si="9"/>
        <v>138</v>
      </c>
      <c r="O30" s="777"/>
    </row>
    <row r="31" spans="1:16" s="211" customFormat="1" ht="16.5" customHeight="1">
      <c r="A31" s="356">
        <v>15</v>
      </c>
      <c r="B31" s="306">
        <v>8</v>
      </c>
      <c r="C31" s="596" t="s">
        <v>124</v>
      </c>
      <c r="D31" s="877" t="s">
        <v>66</v>
      </c>
      <c r="E31" s="158">
        <v>137</v>
      </c>
      <c r="F31" s="158">
        <v>151</v>
      </c>
      <c r="G31" s="158">
        <v>169</v>
      </c>
      <c r="H31" s="158">
        <v>146</v>
      </c>
      <c r="I31" s="351">
        <f t="shared" si="4"/>
        <v>32</v>
      </c>
      <c r="J31" s="878">
        <f t="shared" si="5"/>
        <v>635</v>
      </c>
      <c r="K31" s="513">
        <f t="shared" si="6"/>
        <v>-31</v>
      </c>
      <c r="L31" s="841">
        <f t="shared" si="7"/>
        <v>150.75</v>
      </c>
      <c r="M31" s="842">
        <f t="shared" si="8"/>
        <v>169</v>
      </c>
      <c r="N31" s="843">
        <f t="shared" si="9"/>
        <v>137</v>
      </c>
      <c r="O31" s="768"/>
      <c r="P31" s="292"/>
    </row>
    <row r="32" spans="1:15" s="211" customFormat="1" ht="16.5" customHeight="1">
      <c r="A32" s="875">
        <v>16</v>
      </c>
      <c r="B32" s="306">
        <v>2</v>
      </c>
      <c r="C32" s="596" t="s">
        <v>28</v>
      </c>
      <c r="D32" s="877" t="s">
        <v>158</v>
      </c>
      <c r="E32" s="158">
        <v>157</v>
      </c>
      <c r="F32" s="158">
        <v>157</v>
      </c>
      <c r="G32" s="158">
        <v>135</v>
      </c>
      <c r="H32" s="158">
        <v>153</v>
      </c>
      <c r="I32" s="351">
        <f t="shared" si="4"/>
        <v>8</v>
      </c>
      <c r="J32" s="878">
        <f t="shared" si="5"/>
        <v>610</v>
      </c>
      <c r="K32" s="513">
        <f t="shared" si="6"/>
        <v>-56</v>
      </c>
      <c r="L32" s="841">
        <f t="shared" si="7"/>
        <v>150.5</v>
      </c>
      <c r="M32" s="842">
        <f t="shared" si="8"/>
        <v>157</v>
      </c>
      <c r="N32" s="843">
        <f t="shared" si="9"/>
        <v>135</v>
      </c>
      <c r="O32" s="777"/>
    </row>
    <row r="33" spans="1:15" s="211" customFormat="1" ht="16.5" customHeight="1">
      <c r="A33" s="356">
        <v>17</v>
      </c>
      <c r="B33" s="306">
        <v>9</v>
      </c>
      <c r="C33" s="596" t="s">
        <v>108</v>
      </c>
      <c r="D33" s="880" t="s">
        <v>61</v>
      </c>
      <c r="E33" s="262">
        <v>147</v>
      </c>
      <c r="F33" s="158">
        <v>147</v>
      </c>
      <c r="G33" s="158">
        <v>129</v>
      </c>
      <c r="H33" s="158">
        <v>145</v>
      </c>
      <c r="I33" s="351">
        <f t="shared" si="4"/>
        <v>36</v>
      </c>
      <c r="J33" s="878">
        <f t="shared" si="5"/>
        <v>604</v>
      </c>
      <c r="K33" s="513">
        <f t="shared" si="6"/>
        <v>-62</v>
      </c>
      <c r="L33" s="841">
        <f t="shared" si="7"/>
        <v>142</v>
      </c>
      <c r="M33" s="842">
        <f t="shared" si="8"/>
        <v>147</v>
      </c>
      <c r="N33" s="843">
        <f t="shared" si="9"/>
        <v>129</v>
      </c>
      <c r="O33" s="777"/>
    </row>
    <row r="34" spans="1:16" s="211" customFormat="1" ht="16.5" customHeight="1">
      <c r="A34" s="356">
        <v>18</v>
      </c>
      <c r="B34" s="306">
        <v>20</v>
      </c>
      <c r="C34" s="881" t="s">
        <v>14</v>
      </c>
      <c r="D34" s="877" t="s">
        <v>37</v>
      </c>
      <c r="E34" s="158">
        <v>122</v>
      </c>
      <c r="F34" s="158">
        <v>121</v>
      </c>
      <c r="G34" s="158">
        <v>150</v>
      </c>
      <c r="H34" s="158">
        <v>131</v>
      </c>
      <c r="I34" s="351">
        <f t="shared" si="4"/>
        <v>80</v>
      </c>
      <c r="J34" s="878">
        <f t="shared" si="5"/>
        <v>604</v>
      </c>
      <c r="K34" s="513">
        <f t="shared" si="6"/>
        <v>-62</v>
      </c>
      <c r="L34" s="841">
        <f t="shared" si="7"/>
        <v>131</v>
      </c>
      <c r="M34" s="842">
        <f t="shared" si="8"/>
        <v>150</v>
      </c>
      <c r="N34" s="843">
        <f t="shared" si="9"/>
        <v>121</v>
      </c>
      <c r="O34" s="768"/>
      <c r="P34" s="292"/>
    </row>
    <row r="35" spans="1:16" s="211" customFormat="1" ht="16.5" customHeight="1">
      <c r="A35" s="875">
        <v>19</v>
      </c>
      <c r="B35" s="306">
        <v>20</v>
      </c>
      <c r="C35" s="452" t="s">
        <v>159</v>
      </c>
      <c r="D35" s="877" t="s">
        <v>39</v>
      </c>
      <c r="E35" s="262">
        <v>120</v>
      </c>
      <c r="F35" s="262">
        <v>160</v>
      </c>
      <c r="G35" s="262">
        <v>138</v>
      </c>
      <c r="H35" s="262">
        <v>98</v>
      </c>
      <c r="I35" s="351">
        <f t="shared" si="4"/>
        <v>80</v>
      </c>
      <c r="J35" s="878">
        <f t="shared" si="5"/>
        <v>596</v>
      </c>
      <c r="K35" s="513">
        <f t="shared" si="6"/>
        <v>-70</v>
      </c>
      <c r="L35" s="841">
        <f t="shared" si="7"/>
        <v>129</v>
      </c>
      <c r="M35" s="842">
        <f t="shared" si="8"/>
        <v>160</v>
      </c>
      <c r="N35" s="843">
        <f t="shared" si="9"/>
        <v>98</v>
      </c>
      <c r="O35" s="768"/>
      <c r="P35" s="292"/>
    </row>
  </sheetData>
  <sheetProtection password="CF7A" sheet="1" objects="1" scenarios="1" selectLockedCells="1" selectUnlockedCells="1"/>
  <printOptions horizontalCentered="1" verticalCentered="1"/>
  <pageMargins left="0.14" right="0.13" top="0.18" bottom="0.51" header="0.12" footer="0.45"/>
  <pageSetup fitToHeight="1" fitToWidth="1" horizontalDpi="300" verticalDpi="3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B35" sqref="B35"/>
    </sheetView>
  </sheetViews>
  <sheetFormatPr defaultColWidth="9.140625" defaultRowHeight="12.75"/>
  <cols>
    <col min="1" max="1" width="3.00390625" style="883" bestFit="1" customWidth="1"/>
    <col min="2" max="2" width="25.28125" style="0" bestFit="1" customWidth="1"/>
    <col min="3" max="14" width="4.00390625" style="0" bestFit="1" customWidth="1"/>
  </cols>
  <sheetData>
    <row r="1" spans="3:13" ht="12.75">
      <c r="C1" s="884" t="s">
        <v>160</v>
      </c>
      <c r="D1" s="884"/>
      <c r="E1" s="884"/>
      <c r="F1" s="884"/>
      <c r="G1" s="885" t="s">
        <v>161</v>
      </c>
      <c r="H1" s="886"/>
      <c r="I1" s="887"/>
      <c r="J1" s="886"/>
      <c r="K1" s="886" t="s">
        <v>162</v>
      </c>
      <c r="L1" s="886"/>
      <c r="M1" s="888"/>
    </row>
    <row r="2" spans="1:16" ht="13.5" thickBot="1">
      <c r="A2" s="889" t="s">
        <v>163</v>
      </c>
      <c r="B2" s="16" t="s">
        <v>4</v>
      </c>
      <c r="C2" s="890">
        <v>1</v>
      </c>
      <c r="D2" s="891">
        <v>2</v>
      </c>
      <c r="E2" s="891">
        <v>3</v>
      </c>
      <c r="F2" s="892">
        <v>4</v>
      </c>
      <c r="G2" s="893">
        <v>1</v>
      </c>
      <c r="H2" s="894">
        <v>2</v>
      </c>
      <c r="I2" s="894">
        <v>3</v>
      </c>
      <c r="J2" s="895">
        <v>4</v>
      </c>
      <c r="K2" s="896">
        <v>1</v>
      </c>
      <c r="L2" s="897">
        <v>2</v>
      </c>
      <c r="M2" s="897">
        <v>3</v>
      </c>
      <c r="N2" s="897">
        <v>4</v>
      </c>
      <c r="O2" s="5" t="s">
        <v>51</v>
      </c>
      <c r="P2" s="5" t="s">
        <v>164</v>
      </c>
    </row>
    <row r="3" spans="1:16" ht="14.25">
      <c r="A3" s="898">
        <v>1</v>
      </c>
      <c r="B3" s="899" t="s">
        <v>92</v>
      </c>
      <c r="C3" s="900"/>
      <c r="D3" s="900"/>
      <c r="E3" s="900"/>
      <c r="F3" s="900"/>
      <c r="G3" s="900"/>
      <c r="H3" s="900"/>
      <c r="I3" s="900"/>
      <c r="J3" s="900"/>
      <c r="K3" s="900">
        <v>221</v>
      </c>
      <c r="L3" s="900">
        <v>216</v>
      </c>
      <c r="M3" s="900">
        <v>235</v>
      </c>
      <c r="N3" s="900">
        <v>192</v>
      </c>
      <c r="O3" s="901">
        <f aca="true" t="shared" si="0" ref="O3:O27">MAX(C3:N3)</f>
        <v>235</v>
      </c>
      <c r="P3" s="902">
        <f aca="true" t="shared" si="1" ref="P3:P27">AVERAGE(C3:N3)</f>
        <v>216</v>
      </c>
    </row>
    <row r="4" spans="1:16" ht="14.25">
      <c r="A4" s="903">
        <v>2</v>
      </c>
      <c r="B4" s="706" t="s">
        <v>84</v>
      </c>
      <c r="C4" s="904"/>
      <c r="D4" s="904"/>
      <c r="E4" s="904"/>
      <c r="F4" s="904"/>
      <c r="G4" s="904">
        <v>179</v>
      </c>
      <c r="H4" s="904">
        <v>163</v>
      </c>
      <c r="I4" s="904">
        <v>225</v>
      </c>
      <c r="J4" s="904">
        <v>220</v>
      </c>
      <c r="K4" s="905">
        <v>170</v>
      </c>
      <c r="L4" s="905">
        <v>225</v>
      </c>
      <c r="M4" s="905">
        <v>181</v>
      </c>
      <c r="N4" s="905">
        <v>163</v>
      </c>
      <c r="O4" s="901">
        <f t="shared" si="0"/>
        <v>225</v>
      </c>
      <c r="P4" s="902">
        <f t="shared" si="1"/>
        <v>190.75</v>
      </c>
    </row>
    <row r="5" spans="1:16" ht="14.25">
      <c r="A5" s="903">
        <v>3</v>
      </c>
      <c r="B5" s="906" t="s">
        <v>165</v>
      </c>
      <c r="C5" s="904"/>
      <c r="D5" s="904"/>
      <c r="E5" s="904"/>
      <c r="F5" s="904"/>
      <c r="G5" s="904">
        <v>199</v>
      </c>
      <c r="H5" s="904">
        <v>189</v>
      </c>
      <c r="I5" s="904">
        <v>180</v>
      </c>
      <c r="J5" s="904">
        <v>175</v>
      </c>
      <c r="K5" s="904"/>
      <c r="L5" s="904"/>
      <c r="M5" s="904"/>
      <c r="N5" s="904"/>
      <c r="O5" s="901">
        <f t="shared" si="0"/>
        <v>199</v>
      </c>
      <c r="P5" s="902">
        <f t="shared" si="1"/>
        <v>185.75</v>
      </c>
    </row>
    <row r="6" spans="1:16" ht="14.25">
      <c r="A6" s="903">
        <v>4</v>
      </c>
      <c r="B6" s="708" t="s">
        <v>130</v>
      </c>
      <c r="C6" s="904">
        <v>155</v>
      </c>
      <c r="D6" s="904">
        <v>164</v>
      </c>
      <c r="E6" s="904">
        <v>169</v>
      </c>
      <c r="F6" s="904">
        <v>172</v>
      </c>
      <c r="G6" s="904">
        <v>191</v>
      </c>
      <c r="H6" s="904">
        <v>149</v>
      </c>
      <c r="I6" s="904">
        <v>193</v>
      </c>
      <c r="J6" s="904">
        <v>203</v>
      </c>
      <c r="K6" s="904">
        <v>223</v>
      </c>
      <c r="L6" s="904">
        <v>181</v>
      </c>
      <c r="M6" s="904">
        <v>200</v>
      </c>
      <c r="N6" s="904">
        <v>166</v>
      </c>
      <c r="O6" s="901">
        <f t="shared" si="0"/>
        <v>223</v>
      </c>
      <c r="P6" s="902">
        <f t="shared" si="1"/>
        <v>180.5</v>
      </c>
    </row>
    <row r="7" spans="1:16" ht="14.25">
      <c r="A7" s="903">
        <v>5</v>
      </c>
      <c r="B7" s="707" t="s">
        <v>109</v>
      </c>
      <c r="C7" s="904">
        <v>166</v>
      </c>
      <c r="D7" s="904">
        <v>184</v>
      </c>
      <c r="E7" s="904">
        <v>163</v>
      </c>
      <c r="F7" s="904">
        <v>165</v>
      </c>
      <c r="G7" s="904">
        <v>184</v>
      </c>
      <c r="H7" s="904">
        <v>175</v>
      </c>
      <c r="I7" s="904">
        <v>161</v>
      </c>
      <c r="J7" s="904">
        <v>212</v>
      </c>
      <c r="K7" s="904"/>
      <c r="L7" s="904"/>
      <c r="M7" s="904"/>
      <c r="N7" s="904"/>
      <c r="O7" s="901">
        <f t="shared" si="0"/>
        <v>212</v>
      </c>
      <c r="P7" s="902">
        <f t="shared" si="1"/>
        <v>176.25</v>
      </c>
    </row>
    <row r="8" spans="1:16" ht="14.25">
      <c r="A8" s="903">
        <v>6</v>
      </c>
      <c r="B8" s="707" t="s">
        <v>83</v>
      </c>
      <c r="C8" s="907">
        <v>196</v>
      </c>
      <c r="D8" s="904">
        <v>191</v>
      </c>
      <c r="E8" s="904">
        <v>156</v>
      </c>
      <c r="F8" s="904">
        <v>168</v>
      </c>
      <c r="G8" s="904">
        <v>135</v>
      </c>
      <c r="H8" s="904">
        <v>190</v>
      </c>
      <c r="I8" s="904">
        <v>192</v>
      </c>
      <c r="J8" s="904">
        <v>166</v>
      </c>
      <c r="K8" s="904"/>
      <c r="L8" s="904"/>
      <c r="M8" s="904"/>
      <c r="N8" s="904"/>
      <c r="O8" s="901">
        <f t="shared" si="0"/>
        <v>196</v>
      </c>
      <c r="P8" s="902">
        <f t="shared" si="1"/>
        <v>174.25</v>
      </c>
    </row>
    <row r="9" spans="1:16" ht="15.75">
      <c r="A9" s="903">
        <v>7</v>
      </c>
      <c r="B9" s="708" t="s">
        <v>28</v>
      </c>
      <c r="C9" s="907">
        <v>128</v>
      </c>
      <c r="D9" s="904">
        <v>145</v>
      </c>
      <c r="E9" s="907">
        <v>184</v>
      </c>
      <c r="F9" s="904">
        <v>195</v>
      </c>
      <c r="G9" s="904">
        <v>236</v>
      </c>
      <c r="H9" s="904">
        <v>145</v>
      </c>
      <c r="I9" s="904">
        <v>164</v>
      </c>
      <c r="J9" s="904">
        <v>152</v>
      </c>
      <c r="K9" s="904">
        <v>205</v>
      </c>
      <c r="L9" s="904">
        <v>132</v>
      </c>
      <c r="M9" s="904">
        <v>225</v>
      </c>
      <c r="N9" s="904">
        <v>173</v>
      </c>
      <c r="O9" s="908">
        <f t="shared" si="0"/>
        <v>236</v>
      </c>
      <c r="P9" s="902">
        <f t="shared" si="1"/>
        <v>173.66666666666666</v>
      </c>
    </row>
    <row r="10" spans="1:16" ht="14.25">
      <c r="A10" s="903">
        <v>8</v>
      </c>
      <c r="B10" s="707" t="s">
        <v>79</v>
      </c>
      <c r="C10" s="907">
        <v>174</v>
      </c>
      <c r="D10" s="904">
        <v>215</v>
      </c>
      <c r="E10" s="904">
        <v>200</v>
      </c>
      <c r="F10" s="904">
        <v>203</v>
      </c>
      <c r="G10" s="904">
        <v>108</v>
      </c>
      <c r="H10" s="904">
        <v>160</v>
      </c>
      <c r="I10" s="904">
        <v>141</v>
      </c>
      <c r="J10" s="904">
        <v>187</v>
      </c>
      <c r="K10" s="904"/>
      <c r="L10" s="904"/>
      <c r="M10" s="904"/>
      <c r="N10" s="904"/>
      <c r="O10" s="901">
        <f t="shared" si="0"/>
        <v>215</v>
      </c>
      <c r="P10" s="902">
        <f t="shared" si="1"/>
        <v>173.5</v>
      </c>
    </row>
    <row r="11" spans="1:16" ht="14.25">
      <c r="A11" s="903">
        <v>9</v>
      </c>
      <c r="B11" s="708" t="s">
        <v>120</v>
      </c>
      <c r="C11" s="904">
        <v>179</v>
      </c>
      <c r="D11" s="904">
        <v>198</v>
      </c>
      <c r="E11" s="904">
        <v>123</v>
      </c>
      <c r="F11" s="904">
        <v>190</v>
      </c>
      <c r="G11" s="904"/>
      <c r="H11" s="904"/>
      <c r="I11" s="904"/>
      <c r="J11" s="904"/>
      <c r="K11" s="904"/>
      <c r="L11" s="904"/>
      <c r="M11" s="904"/>
      <c r="N11" s="904"/>
      <c r="O11" s="901">
        <f t="shared" si="0"/>
        <v>198</v>
      </c>
      <c r="P11" s="902">
        <f t="shared" si="1"/>
        <v>172.5</v>
      </c>
    </row>
    <row r="12" spans="1:16" ht="14.25">
      <c r="A12" s="903">
        <v>10</v>
      </c>
      <c r="B12" s="906" t="s">
        <v>23</v>
      </c>
      <c r="C12" s="904"/>
      <c r="D12" s="904"/>
      <c r="E12" s="904"/>
      <c r="F12" s="904"/>
      <c r="G12" s="904">
        <v>183</v>
      </c>
      <c r="H12" s="904">
        <v>190</v>
      </c>
      <c r="I12" s="904">
        <v>155</v>
      </c>
      <c r="J12" s="904">
        <v>145</v>
      </c>
      <c r="K12" s="904"/>
      <c r="L12" s="904"/>
      <c r="M12" s="904"/>
      <c r="N12" s="904"/>
      <c r="O12" s="901">
        <f t="shared" si="0"/>
        <v>190</v>
      </c>
      <c r="P12" s="902">
        <f t="shared" si="1"/>
        <v>168.25</v>
      </c>
    </row>
    <row r="13" spans="1:16" ht="14.25">
      <c r="A13" s="903">
        <v>11</v>
      </c>
      <c r="B13" s="906" t="s">
        <v>123</v>
      </c>
      <c r="C13" s="904"/>
      <c r="D13" s="904"/>
      <c r="E13" s="904"/>
      <c r="F13" s="904"/>
      <c r="G13" s="904">
        <v>169</v>
      </c>
      <c r="H13" s="904">
        <v>166</v>
      </c>
      <c r="I13" s="904">
        <v>171</v>
      </c>
      <c r="J13" s="904">
        <v>216</v>
      </c>
      <c r="K13" s="904">
        <v>167</v>
      </c>
      <c r="L13" s="904">
        <v>144</v>
      </c>
      <c r="M13" s="904">
        <v>152</v>
      </c>
      <c r="N13" s="904">
        <v>142</v>
      </c>
      <c r="O13" s="901">
        <f t="shared" si="0"/>
        <v>216</v>
      </c>
      <c r="P13" s="902">
        <f t="shared" si="1"/>
        <v>165.875</v>
      </c>
    </row>
    <row r="14" spans="1:16" ht="14.25">
      <c r="A14" s="903">
        <v>12</v>
      </c>
      <c r="B14" s="708" t="s">
        <v>124</v>
      </c>
      <c r="C14" s="904">
        <v>169</v>
      </c>
      <c r="D14" s="904">
        <v>188</v>
      </c>
      <c r="E14" s="904">
        <v>164</v>
      </c>
      <c r="F14" s="904">
        <v>137</v>
      </c>
      <c r="G14" s="904">
        <v>154</v>
      </c>
      <c r="H14" s="904">
        <v>139</v>
      </c>
      <c r="I14" s="904">
        <v>192</v>
      </c>
      <c r="J14" s="904">
        <v>145</v>
      </c>
      <c r="K14" s="904">
        <v>136</v>
      </c>
      <c r="L14" s="904">
        <v>170</v>
      </c>
      <c r="M14" s="904">
        <v>207</v>
      </c>
      <c r="N14" s="904">
        <v>169</v>
      </c>
      <c r="O14" s="901">
        <f t="shared" si="0"/>
        <v>207</v>
      </c>
      <c r="P14" s="902">
        <f t="shared" si="1"/>
        <v>164.16666666666666</v>
      </c>
    </row>
    <row r="15" spans="1:16" ht="14.25">
      <c r="A15" s="903">
        <v>13</v>
      </c>
      <c r="B15" s="906" t="s">
        <v>189</v>
      </c>
      <c r="C15" s="905"/>
      <c r="D15" s="905"/>
      <c r="E15" s="905"/>
      <c r="F15" s="905"/>
      <c r="G15" s="905"/>
      <c r="H15" s="905"/>
      <c r="I15" s="905"/>
      <c r="J15" s="905"/>
      <c r="K15" s="905">
        <v>125</v>
      </c>
      <c r="L15" s="905">
        <v>168</v>
      </c>
      <c r="M15" s="905">
        <v>224</v>
      </c>
      <c r="N15" s="905">
        <v>136</v>
      </c>
      <c r="O15" s="901">
        <f t="shared" si="0"/>
        <v>224</v>
      </c>
      <c r="P15" s="902">
        <f t="shared" si="1"/>
        <v>163.25</v>
      </c>
    </row>
    <row r="16" spans="1:16" ht="14.25">
      <c r="A16" s="903">
        <v>14</v>
      </c>
      <c r="B16" s="708" t="s">
        <v>128</v>
      </c>
      <c r="C16" s="904"/>
      <c r="D16" s="904"/>
      <c r="E16" s="904"/>
      <c r="F16" s="904"/>
      <c r="G16" s="904">
        <v>133</v>
      </c>
      <c r="H16" s="904">
        <v>157</v>
      </c>
      <c r="I16" s="904">
        <v>149</v>
      </c>
      <c r="J16" s="904">
        <v>213</v>
      </c>
      <c r="K16" s="904"/>
      <c r="L16" s="904"/>
      <c r="M16" s="904"/>
      <c r="N16" s="904"/>
      <c r="O16" s="901">
        <f t="shared" si="0"/>
        <v>213</v>
      </c>
      <c r="P16" s="902">
        <f t="shared" si="1"/>
        <v>163</v>
      </c>
    </row>
    <row r="17" spans="1:16" ht="14.25">
      <c r="A17" s="903">
        <v>15</v>
      </c>
      <c r="B17" s="707" t="s">
        <v>166</v>
      </c>
      <c r="C17" s="905"/>
      <c r="D17" s="905"/>
      <c r="E17" s="905"/>
      <c r="F17" s="905"/>
      <c r="G17" s="905"/>
      <c r="H17" s="905"/>
      <c r="I17" s="905"/>
      <c r="J17" s="905"/>
      <c r="K17" s="905">
        <v>168</v>
      </c>
      <c r="L17" s="905">
        <v>167</v>
      </c>
      <c r="M17" s="905">
        <v>149</v>
      </c>
      <c r="N17" s="905">
        <v>160</v>
      </c>
      <c r="O17" s="901">
        <f t="shared" si="0"/>
        <v>168</v>
      </c>
      <c r="P17" s="902">
        <f t="shared" si="1"/>
        <v>161</v>
      </c>
    </row>
    <row r="18" spans="1:16" ht="14.25">
      <c r="A18" s="903">
        <v>16</v>
      </c>
      <c r="B18" s="708" t="s">
        <v>93</v>
      </c>
      <c r="C18" s="907">
        <v>133</v>
      </c>
      <c r="D18" s="904">
        <v>146</v>
      </c>
      <c r="E18" s="907">
        <v>191</v>
      </c>
      <c r="F18" s="904">
        <v>173</v>
      </c>
      <c r="G18" s="904">
        <v>180</v>
      </c>
      <c r="H18" s="904">
        <v>158</v>
      </c>
      <c r="I18" s="904">
        <v>148</v>
      </c>
      <c r="J18" s="904">
        <v>148</v>
      </c>
      <c r="K18" s="905">
        <v>182</v>
      </c>
      <c r="L18" s="905">
        <v>145</v>
      </c>
      <c r="M18" s="905">
        <v>166</v>
      </c>
      <c r="N18" s="905">
        <v>158</v>
      </c>
      <c r="O18" s="901">
        <f t="shared" si="0"/>
        <v>191</v>
      </c>
      <c r="P18" s="902">
        <f t="shared" si="1"/>
        <v>160.66666666666666</v>
      </c>
    </row>
    <row r="19" spans="1:16" ht="14.25">
      <c r="A19" s="903">
        <v>17</v>
      </c>
      <c r="B19" s="708" t="s">
        <v>121</v>
      </c>
      <c r="C19" s="904">
        <v>159</v>
      </c>
      <c r="D19" s="904">
        <v>132</v>
      </c>
      <c r="E19" s="904">
        <v>134</v>
      </c>
      <c r="F19" s="904">
        <v>175</v>
      </c>
      <c r="G19" s="904">
        <v>134</v>
      </c>
      <c r="H19" s="904">
        <v>210</v>
      </c>
      <c r="I19" s="904">
        <v>147</v>
      </c>
      <c r="J19" s="904">
        <v>151</v>
      </c>
      <c r="K19" s="904">
        <v>201</v>
      </c>
      <c r="L19" s="904">
        <v>158</v>
      </c>
      <c r="M19" s="904">
        <v>159</v>
      </c>
      <c r="N19" s="904">
        <v>167</v>
      </c>
      <c r="O19" s="901">
        <f t="shared" si="0"/>
        <v>210</v>
      </c>
      <c r="P19" s="902">
        <f t="shared" si="1"/>
        <v>160.58333333333334</v>
      </c>
    </row>
    <row r="20" spans="1:16" ht="14.25">
      <c r="A20" s="903">
        <v>18</v>
      </c>
      <c r="B20" s="707" t="s">
        <v>81</v>
      </c>
      <c r="C20" s="905"/>
      <c r="D20" s="905"/>
      <c r="E20" s="905"/>
      <c r="F20" s="905"/>
      <c r="G20" s="905"/>
      <c r="H20" s="905"/>
      <c r="I20" s="905"/>
      <c r="J20" s="905"/>
      <c r="K20" s="905">
        <v>176</v>
      </c>
      <c r="L20" s="905">
        <v>146</v>
      </c>
      <c r="M20" s="905">
        <v>146</v>
      </c>
      <c r="N20" s="905">
        <v>168</v>
      </c>
      <c r="O20" s="901">
        <f t="shared" si="0"/>
        <v>176</v>
      </c>
      <c r="P20" s="902">
        <f t="shared" si="1"/>
        <v>159</v>
      </c>
    </row>
    <row r="21" spans="1:16" ht="14.25">
      <c r="A21" s="903">
        <v>19</v>
      </c>
      <c r="B21" s="906" t="s">
        <v>59</v>
      </c>
      <c r="C21" s="904"/>
      <c r="D21" s="904"/>
      <c r="E21" s="904"/>
      <c r="F21" s="904"/>
      <c r="G21" s="904">
        <v>143</v>
      </c>
      <c r="H21" s="904">
        <v>194</v>
      </c>
      <c r="I21" s="904">
        <v>140</v>
      </c>
      <c r="J21" s="904">
        <v>111</v>
      </c>
      <c r="K21" s="905">
        <v>134</v>
      </c>
      <c r="L21" s="905">
        <v>194</v>
      </c>
      <c r="M21" s="905">
        <v>178</v>
      </c>
      <c r="N21" s="905">
        <v>154</v>
      </c>
      <c r="O21" s="901">
        <f t="shared" si="0"/>
        <v>194</v>
      </c>
      <c r="P21" s="902">
        <f t="shared" si="1"/>
        <v>156</v>
      </c>
    </row>
    <row r="22" spans="1:16" ht="14.25">
      <c r="A22" s="903">
        <v>20</v>
      </c>
      <c r="B22" s="707" t="s">
        <v>188</v>
      </c>
      <c r="C22" s="907">
        <v>169</v>
      </c>
      <c r="D22" s="904">
        <v>128</v>
      </c>
      <c r="E22" s="907">
        <v>131</v>
      </c>
      <c r="F22" s="907">
        <v>140</v>
      </c>
      <c r="G22" s="904"/>
      <c r="H22" s="904"/>
      <c r="I22" s="904"/>
      <c r="J22" s="904"/>
      <c r="K22" s="904">
        <v>183</v>
      </c>
      <c r="L22" s="904">
        <v>145</v>
      </c>
      <c r="M22" s="904">
        <v>157</v>
      </c>
      <c r="N22" s="904">
        <v>140</v>
      </c>
      <c r="O22" s="901">
        <f t="shared" si="0"/>
        <v>183</v>
      </c>
      <c r="P22" s="902">
        <f t="shared" si="1"/>
        <v>149.125</v>
      </c>
    </row>
    <row r="23" spans="1:16" ht="14.25">
      <c r="A23" s="903">
        <v>21</v>
      </c>
      <c r="B23" s="906" t="s">
        <v>68</v>
      </c>
      <c r="C23" s="904">
        <v>159</v>
      </c>
      <c r="D23" s="904">
        <v>160</v>
      </c>
      <c r="E23" s="904">
        <v>171</v>
      </c>
      <c r="F23" s="904">
        <v>136</v>
      </c>
      <c r="G23" s="904">
        <v>128</v>
      </c>
      <c r="H23" s="904">
        <v>156</v>
      </c>
      <c r="I23" s="904">
        <v>133</v>
      </c>
      <c r="J23" s="904">
        <v>145</v>
      </c>
      <c r="K23" s="904"/>
      <c r="L23" s="904"/>
      <c r="M23" s="904"/>
      <c r="N23" s="904"/>
      <c r="O23" s="901">
        <f t="shared" si="0"/>
        <v>171</v>
      </c>
      <c r="P23" s="902">
        <f t="shared" si="1"/>
        <v>148.5</v>
      </c>
    </row>
    <row r="24" spans="1:16" ht="14.25">
      <c r="A24" s="903">
        <v>22</v>
      </c>
      <c r="B24" s="708" t="s">
        <v>26</v>
      </c>
      <c r="C24" s="904"/>
      <c r="D24" s="904"/>
      <c r="E24" s="904"/>
      <c r="F24" s="904"/>
      <c r="G24" s="904">
        <v>161</v>
      </c>
      <c r="H24" s="904">
        <v>122</v>
      </c>
      <c r="I24" s="904">
        <v>141</v>
      </c>
      <c r="J24" s="904">
        <v>134</v>
      </c>
      <c r="K24" s="904">
        <v>122</v>
      </c>
      <c r="L24" s="904">
        <v>157</v>
      </c>
      <c r="M24" s="904">
        <v>166</v>
      </c>
      <c r="N24" s="904">
        <v>168</v>
      </c>
      <c r="O24" s="901">
        <f t="shared" si="0"/>
        <v>168</v>
      </c>
      <c r="P24" s="902">
        <f t="shared" si="1"/>
        <v>146.375</v>
      </c>
    </row>
    <row r="25" spans="1:16" ht="14.25">
      <c r="A25" s="903">
        <v>23</v>
      </c>
      <c r="B25" s="707" t="s">
        <v>41</v>
      </c>
      <c r="C25" s="907">
        <v>134</v>
      </c>
      <c r="D25" s="904">
        <v>127</v>
      </c>
      <c r="E25" s="907">
        <v>131</v>
      </c>
      <c r="F25" s="904">
        <v>159</v>
      </c>
      <c r="G25" s="904">
        <v>112</v>
      </c>
      <c r="H25" s="904">
        <v>134</v>
      </c>
      <c r="I25" s="904">
        <v>131</v>
      </c>
      <c r="J25" s="904">
        <v>138</v>
      </c>
      <c r="K25" s="904">
        <v>112</v>
      </c>
      <c r="L25" s="904">
        <v>146</v>
      </c>
      <c r="M25" s="904">
        <v>139</v>
      </c>
      <c r="N25" s="904">
        <v>130</v>
      </c>
      <c r="O25" s="901">
        <f t="shared" si="0"/>
        <v>159</v>
      </c>
      <c r="P25" s="902">
        <f t="shared" si="1"/>
        <v>132.75</v>
      </c>
    </row>
    <row r="26" spans="1:16" ht="14.25">
      <c r="A26" s="903">
        <v>24</v>
      </c>
      <c r="B26" s="909" t="s">
        <v>159</v>
      </c>
      <c r="C26" s="904"/>
      <c r="D26" s="904"/>
      <c r="E26" s="904"/>
      <c r="F26" s="904"/>
      <c r="G26" s="904"/>
      <c r="H26" s="904"/>
      <c r="I26" s="904"/>
      <c r="J26" s="904"/>
      <c r="K26" s="904">
        <v>117</v>
      </c>
      <c r="L26" s="904">
        <v>121</v>
      </c>
      <c r="M26" s="904">
        <v>140</v>
      </c>
      <c r="N26" s="904">
        <v>129</v>
      </c>
      <c r="O26" s="901">
        <f t="shared" si="0"/>
        <v>140</v>
      </c>
      <c r="P26" s="902">
        <f t="shared" si="1"/>
        <v>126.75</v>
      </c>
    </row>
    <row r="27" spans="1:16" ht="14.25">
      <c r="A27" s="903">
        <v>25</v>
      </c>
      <c r="B27" s="906" t="s">
        <v>133</v>
      </c>
      <c r="C27" s="904">
        <v>80</v>
      </c>
      <c r="D27" s="904">
        <v>131</v>
      </c>
      <c r="E27" s="904">
        <v>136</v>
      </c>
      <c r="F27" s="904">
        <v>144</v>
      </c>
      <c r="G27" s="904">
        <v>93</v>
      </c>
      <c r="H27" s="904">
        <v>112</v>
      </c>
      <c r="I27" s="904">
        <v>78</v>
      </c>
      <c r="J27" s="904">
        <v>97</v>
      </c>
      <c r="K27" s="904">
        <v>121</v>
      </c>
      <c r="L27" s="904">
        <v>193</v>
      </c>
      <c r="M27" s="904">
        <v>158</v>
      </c>
      <c r="N27" s="904">
        <v>163</v>
      </c>
      <c r="O27" s="901">
        <f t="shared" si="0"/>
        <v>193</v>
      </c>
      <c r="P27" s="902">
        <f t="shared" si="1"/>
        <v>125.5</v>
      </c>
    </row>
  </sheetData>
  <sheetProtection password="CF7A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2:AB51"/>
  <sheetViews>
    <sheetView zoomScale="75" zoomScaleNormal="75" zoomScaleSheetLayoutView="75" workbookViewId="0" topLeftCell="A1">
      <selection activeCell="E25" sqref="E25"/>
    </sheetView>
  </sheetViews>
  <sheetFormatPr defaultColWidth="9.140625" defaultRowHeight="12.75"/>
  <cols>
    <col min="1" max="1" width="4.57421875" style="1" customWidth="1"/>
    <col min="2" max="2" width="5.28125" style="2" customWidth="1"/>
    <col min="3" max="3" width="33.8515625" style="3" bestFit="1" customWidth="1"/>
    <col min="4" max="4" width="6.00390625" style="4" bestFit="1" customWidth="1"/>
    <col min="5" max="6" width="6.140625" style="1" customWidth="1"/>
    <col min="7" max="7" width="6.421875" style="5" customWidth="1"/>
    <col min="8" max="8" width="6.57421875" style="5" customWidth="1"/>
    <col min="9" max="9" width="7.140625" style="6" bestFit="1" customWidth="1"/>
    <col min="10" max="10" width="10.28125" style="5" customWidth="1"/>
    <col min="11" max="11" width="7.00390625" style="7" customWidth="1"/>
    <col min="12" max="12" width="7.421875" style="7" customWidth="1"/>
    <col min="13" max="13" width="5.8515625" style="7" customWidth="1"/>
    <col min="14" max="14" width="1.7109375" style="5" customWidth="1"/>
    <col min="15" max="17" width="5.421875" style="8" customWidth="1"/>
    <col min="18" max="18" width="6.00390625" style="9" customWidth="1"/>
    <col min="19" max="19" width="5.421875" style="0" customWidth="1"/>
    <col min="20" max="20" width="6.7109375" style="10" bestFit="1" customWidth="1"/>
    <col min="21" max="21" width="6.7109375" style="7" bestFit="1" customWidth="1"/>
    <col min="22" max="22" width="16.28125" style="0" customWidth="1"/>
    <col min="23" max="23" width="9.28125" style="0" customWidth="1"/>
    <col min="24" max="24" width="9.28125" style="0" bestFit="1" customWidth="1"/>
    <col min="25" max="25" width="9.140625" style="5" customWidth="1"/>
  </cols>
  <sheetData>
    <row r="1" ht="82.5" customHeight="1"/>
    <row r="2" spans="1:8" ht="27" customHeight="1">
      <c r="A2" s="11" t="s">
        <v>0</v>
      </c>
      <c r="C2" s="12" t="s">
        <v>1</v>
      </c>
      <c r="E2" s="13"/>
      <c r="F2" s="13"/>
      <c r="G2" s="13"/>
      <c r="H2" s="13"/>
    </row>
    <row r="3" spans="1:28" ht="55.5" thickBot="1">
      <c r="A3" s="14" t="s">
        <v>2</v>
      </c>
      <c r="B3" s="15" t="s">
        <v>3</v>
      </c>
      <c r="C3" s="16" t="s">
        <v>4</v>
      </c>
      <c r="D3" s="17" t="s">
        <v>5</v>
      </c>
      <c r="E3" s="18" t="s">
        <v>6</v>
      </c>
      <c r="F3" s="18" t="s">
        <v>7</v>
      </c>
      <c r="G3" s="19" t="s">
        <v>8</v>
      </c>
      <c r="H3" s="19" t="s">
        <v>9</v>
      </c>
      <c r="I3" s="20" t="s">
        <v>10</v>
      </c>
      <c r="J3" s="21" t="s">
        <v>11</v>
      </c>
      <c r="K3" s="22" t="s">
        <v>12</v>
      </c>
      <c r="M3" s="6"/>
      <c r="N3" s="7"/>
      <c r="O3" s="7"/>
      <c r="P3" s="7"/>
      <c r="R3" s="5"/>
      <c r="S3" s="5"/>
      <c r="T3" s="8"/>
      <c r="U3" s="9"/>
      <c r="W3" s="10"/>
      <c r="X3" s="7"/>
      <c r="Y3"/>
      <c r="AB3" s="5"/>
    </row>
    <row r="4" spans="1:28" ht="18">
      <c r="A4" s="23" t="s">
        <v>13</v>
      </c>
      <c r="B4" s="24">
        <v>28</v>
      </c>
      <c r="C4" s="25" t="s">
        <v>14</v>
      </c>
      <c r="D4" s="26">
        <v>7</v>
      </c>
      <c r="E4" s="27">
        <v>176</v>
      </c>
      <c r="F4" s="28">
        <v>164</v>
      </c>
      <c r="G4" s="29">
        <f aca="true" t="shared" si="0" ref="G4:G10">E4+B4</f>
        <v>204</v>
      </c>
      <c r="H4" s="30">
        <f aca="true" t="shared" si="1" ref="H4:H10">F4+B4</f>
        <v>192</v>
      </c>
      <c r="I4" s="31">
        <f aca="true" t="shared" si="2" ref="I4:I10">H4+G4</f>
        <v>396</v>
      </c>
      <c r="J4" s="32">
        <f aca="true" t="shared" si="3" ref="J4:J10">I4-$I$4</f>
        <v>0</v>
      </c>
      <c r="K4" s="33">
        <v>40</v>
      </c>
      <c r="M4" s="34"/>
      <c r="N4" s="7"/>
      <c r="O4" s="7"/>
      <c r="P4" s="7"/>
      <c r="R4" s="5"/>
      <c r="S4" s="5"/>
      <c r="T4" s="8"/>
      <c r="U4" s="9"/>
      <c r="W4" s="10"/>
      <c r="X4" s="7"/>
      <c r="Y4"/>
      <c r="AB4" s="5"/>
    </row>
    <row r="5" spans="1:28" ht="18">
      <c r="A5" s="23" t="s">
        <v>15</v>
      </c>
      <c r="B5" s="35">
        <v>10</v>
      </c>
      <c r="C5" s="36" t="s">
        <v>16</v>
      </c>
      <c r="D5" s="37">
        <v>9</v>
      </c>
      <c r="E5" s="38">
        <v>172</v>
      </c>
      <c r="F5" s="39">
        <v>200</v>
      </c>
      <c r="G5" s="29">
        <f t="shared" si="0"/>
        <v>182</v>
      </c>
      <c r="H5" s="30">
        <f t="shared" si="1"/>
        <v>210</v>
      </c>
      <c r="I5" s="31">
        <f t="shared" si="2"/>
        <v>392</v>
      </c>
      <c r="J5" s="32">
        <f t="shared" si="3"/>
        <v>-4</v>
      </c>
      <c r="K5" s="33">
        <v>28</v>
      </c>
      <c r="M5" s="34"/>
      <c r="N5" s="7"/>
      <c r="O5" s="7"/>
      <c r="P5" s="7"/>
      <c r="R5" s="5"/>
      <c r="S5" s="5"/>
      <c r="T5" s="8"/>
      <c r="U5" s="9"/>
      <c r="W5" s="10"/>
      <c r="X5" s="7"/>
      <c r="Y5"/>
      <c r="AB5" s="5"/>
    </row>
    <row r="6" spans="1:28" ht="18">
      <c r="A6" s="40" t="s">
        <v>17</v>
      </c>
      <c r="B6" s="41">
        <v>0</v>
      </c>
      <c r="C6" s="42" t="s">
        <v>18</v>
      </c>
      <c r="D6" s="43">
        <v>12</v>
      </c>
      <c r="E6" s="44">
        <v>192</v>
      </c>
      <c r="F6" s="44">
        <v>181</v>
      </c>
      <c r="G6" s="29">
        <f t="shared" si="0"/>
        <v>192</v>
      </c>
      <c r="H6" s="30">
        <f t="shared" si="1"/>
        <v>181</v>
      </c>
      <c r="I6" s="31">
        <f t="shared" si="2"/>
        <v>373</v>
      </c>
      <c r="J6" s="32">
        <f t="shared" si="3"/>
        <v>-23</v>
      </c>
      <c r="K6" s="33">
        <v>20</v>
      </c>
      <c r="L6" s="45">
        <v>184</v>
      </c>
      <c r="M6" s="45">
        <v>161</v>
      </c>
      <c r="N6" s="7"/>
      <c r="O6" s="7"/>
      <c r="P6" s="7"/>
      <c r="R6" s="5"/>
      <c r="S6" s="5"/>
      <c r="T6" s="8"/>
      <c r="U6" s="9"/>
      <c r="W6" s="10"/>
      <c r="X6" s="7"/>
      <c r="Y6"/>
      <c r="AB6" s="5"/>
    </row>
    <row r="7" spans="1:28" ht="18">
      <c r="A7" s="23" t="s">
        <v>19</v>
      </c>
      <c r="B7" s="46">
        <v>22</v>
      </c>
      <c r="C7" s="47" t="s">
        <v>20</v>
      </c>
      <c r="D7" s="43">
        <v>8</v>
      </c>
      <c r="E7" s="38">
        <v>167</v>
      </c>
      <c r="F7" s="48">
        <v>156</v>
      </c>
      <c r="G7" s="29">
        <f t="shared" si="0"/>
        <v>189</v>
      </c>
      <c r="H7" s="30">
        <f t="shared" si="1"/>
        <v>178</v>
      </c>
      <c r="I7" s="31">
        <f t="shared" si="2"/>
        <v>367</v>
      </c>
      <c r="J7" s="32">
        <f t="shared" si="3"/>
        <v>-29</v>
      </c>
      <c r="K7" s="33" t="s">
        <v>21</v>
      </c>
      <c r="M7" s="34"/>
      <c r="N7" s="7"/>
      <c r="O7" s="7"/>
      <c r="P7" s="7"/>
      <c r="R7" s="5"/>
      <c r="S7" s="5"/>
      <c r="T7" s="8"/>
      <c r="U7" s="9"/>
      <c r="W7" s="10"/>
      <c r="X7" s="7"/>
      <c r="Y7"/>
      <c r="AB7" s="5"/>
    </row>
    <row r="8" spans="1:28" ht="18">
      <c r="A8" s="23" t="s">
        <v>22</v>
      </c>
      <c r="B8" s="49">
        <v>12</v>
      </c>
      <c r="C8" s="50" t="s">
        <v>23</v>
      </c>
      <c r="D8" s="37">
        <v>11</v>
      </c>
      <c r="E8" s="38">
        <v>200</v>
      </c>
      <c r="F8" s="39">
        <v>139</v>
      </c>
      <c r="G8" s="29">
        <f t="shared" si="0"/>
        <v>212</v>
      </c>
      <c r="H8" s="30">
        <f t="shared" si="1"/>
        <v>151</v>
      </c>
      <c r="I8" s="31">
        <f t="shared" si="2"/>
        <v>363</v>
      </c>
      <c r="J8" s="32">
        <f t="shared" si="3"/>
        <v>-33</v>
      </c>
      <c r="K8" s="33" t="s">
        <v>24</v>
      </c>
      <c r="M8" s="34"/>
      <c r="N8" s="7"/>
      <c r="O8" s="7"/>
      <c r="P8" s="7"/>
      <c r="R8" s="5"/>
      <c r="S8" s="5"/>
      <c r="T8" s="8"/>
      <c r="U8" s="9"/>
      <c r="W8" s="10"/>
      <c r="X8" s="7"/>
      <c r="Y8"/>
      <c r="AB8" s="5"/>
    </row>
    <row r="9" spans="1:28" ht="18.75" thickBot="1">
      <c r="A9" s="51" t="s">
        <v>25</v>
      </c>
      <c r="B9" s="52">
        <v>18</v>
      </c>
      <c r="C9" s="53" t="s">
        <v>26</v>
      </c>
      <c r="D9" s="54">
        <v>10</v>
      </c>
      <c r="E9" s="55">
        <v>160</v>
      </c>
      <c r="F9" s="56">
        <v>164</v>
      </c>
      <c r="G9" s="57">
        <f t="shared" si="0"/>
        <v>178</v>
      </c>
      <c r="H9" s="30">
        <f t="shared" si="1"/>
        <v>182</v>
      </c>
      <c r="I9" s="31">
        <f t="shared" si="2"/>
        <v>360</v>
      </c>
      <c r="J9" s="32">
        <f t="shared" si="3"/>
        <v>-36</v>
      </c>
      <c r="K9" s="58">
        <v>-0.3</v>
      </c>
      <c r="M9" s="59"/>
      <c r="N9" s="7"/>
      <c r="O9" s="7"/>
      <c r="P9" s="7"/>
      <c r="R9" s="5"/>
      <c r="S9" s="5"/>
      <c r="T9" s="8"/>
      <c r="U9" s="9"/>
      <c r="W9" s="10"/>
      <c r="X9" s="7"/>
      <c r="Y9"/>
      <c r="AB9" s="5"/>
    </row>
    <row r="10" spans="1:28" ht="18.75" thickTop="1">
      <c r="A10" s="60" t="s">
        <v>27</v>
      </c>
      <c r="B10" s="24">
        <v>6</v>
      </c>
      <c r="C10" s="50" t="s">
        <v>28</v>
      </c>
      <c r="D10" s="43">
        <v>6</v>
      </c>
      <c r="E10" s="38">
        <v>148</v>
      </c>
      <c r="F10" s="28">
        <v>148</v>
      </c>
      <c r="G10" s="29">
        <f t="shared" si="0"/>
        <v>154</v>
      </c>
      <c r="H10" s="30">
        <f t="shared" si="1"/>
        <v>154</v>
      </c>
      <c r="I10" s="31">
        <f t="shared" si="2"/>
        <v>308</v>
      </c>
      <c r="J10" s="32">
        <f t="shared" si="3"/>
        <v>-88</v>
      </c>
      <c r="K10" s="61"/>
      <c r="M10" s="62"/>
      <c r="N10" s="7"/>
      <c r="O10" s="7"/>
      <c r="P10" s="7"/>
      <c r="R10" s="5"/>
      <c r="S10" s="5"/>
      <c r="T10" s="8"/>
      <c r="U10" s="9"/>
      <c r="W10" s="10"/>
      <c r="X10" s="7"/>
      <c r="Y10"/>
      <c r="AB10" s="5"/>
    </row>
    <row r="11" ht="66.75" customHeight="1">
      <c r="L11" s="63"/>
    </row>
    <row r="12" spans="1:8" ht="18">
      <c r="A12" s="11" t="s">
        <v>0</v>
      </c>
      <c r="C12" s="12" t="s">
        <v>29</v>
      </c>
      <c r="E12" s="13"/>
      <c r="F12" s="13"/>
      <c r="G12" s="13"/>
      <c r="H12" s="13"/>
    </row>
    <row r="13" spans="1:8" ht="49.5" customHeight="1" thickBot="1">
      <c r="A13" s="14" t="s">
        <v>30</v>
      </c>
      <c r="B13" s="64" t="s">
        <v>3</v>
      </c>
      <c r="C13" s="65" t="s">
        <v>4</v>
      </c>
      <c r="D13" s="14" t="s">
        <v>5</v>
      </c>
      <c r="E13" s="66" t="s">
        <v>6</v>
      </c>
      <c r="F13" s="67" t="s">
        <v>167</v>
      </c>
      <c r="G13" s="68" t="s">
        <v>11</v>
      </c>
      <c r="H13" s="69"/>
    </row>
    <row r="14" spans="1:19" ht="18">
      <c r="A14" s="70">
        <v>1</v>
      </c>
      <c r="B14" s="49">
        <v>12</v>
      </c>
      <c r="C14" s="50" t="s">
        <v>23</v>
      </c>
      <c r="D14" s="71" t="s">
        <v>31</v>
      </c>
      <c r="E14" s="27">
        <v>200</v>
      </c>
      <c r="F14" s="31">
        <f aca="true" t="shared" si="4" ref="F14:F24">B14+E14</f>
        <v>212</v>
      </c>
      <c r="G14" s="72">
        <f aca="true" t="shared" si="5" ref="G14:G24">F14-$F$19</f>
        <v>34</v>
      </c>
      <c r="H14" s="73" t="s">
        <v>32</v>
      </c>
      <c r="I14" s="74">
        <v>1</v>
      </c>
      <c r="P14" s="75"/>
      <c r="Q14" s="76"/>
      <c r="R14" s="77"/>
      <c r="S14" s="78"/>
    </row>
    <row r="15" spans="1:19" ht="18">
      <c r="A15" s="70">
        <v>2</v>
      </c>
      <c r="B15" s="79">
        <v>28</v>
      </c>
      <c r="C15" s="80" t="s">
        <v>14</v>
      </c>
      <c r="D15" s="43" t="s">
        <v>33</v>
      </c>
      <c r="E15" s="38">
        <v>176</v>
      </c>
      <c r="F15" s="81">
        <f t="shared" si="4"/>
        <v>204</v>
      </c>
      <c r="G15" s="72">
        <f t="shared" si="5"/>
        <v>26</v>
      </c>
      <c r="H15" s="73" t="s">
        <v>32</v>
      </c>
      <c r="I15" s="74">
        <v>2</v>
      </c>
      <c r="P15" s="75"/>
      <c r="Q15" s="76"/>
      <c r="R15" s="77"/>
      <c r="S15" s="78"/>
    </row>
    <row r="16" spans="1:19" ht="18">
      <c r="A16" s="82">
        <v>3</v>
      </c>
      <c r="B16" s="24">
        <v>0</v>
      </c>
      <c r="C16" s="42" t="s">
        <v>18</v>
      </c>
      <c r="D16" s="43" t="s">
        <v>34</v>
      </c>
      <c r="E16" s="44">
        <v>192</v>
      </c>
      <c r="F16" s="31">
        <f t="shared" si="4"/>
        <v>192</v>
      </c>
      <c r="G16" s="72">
        <f t="shared" si="5"/>
        <v>14</v>
      </c>
      <c r="I16" s="74">
        <v>3</v>
      </c>
      <c r="J16" s="83">
        <v>184</v>
      </c>
      <c r="P16" s="75"/>
      <c r="Q16" s="76"/>
      <c r="R16" s="77"/>
      <c r="S16" s="78"/>
    </row>
    <row r="17" spans="1:19" ht="18">
      <c r="A17" s="70">
        <v>4</v>
      </c>
      <c r="B17" s="46">
        <v>22</v>
      </c>
      <c r="C17" s="47" t="s">
        <v>20</v>
      </c>
      <c r="D17" s="43" t="s">
        <v>35</v>
      </c>
      <c r="E17" s="38">
        <v>167</v>
      </c>
      <c r="F17" s="31">
        <f t="shared" si="4"/>
        <v>189</v>
      </c>
      <c r="G17" s="72">
        <f t="shared" si="5"/>
        <v>11</v>
      </c>
      <c r="I17" s="74">
        <v>4</v>
      </c>
      <c r="P17" s="75"/>
      <c r="Q17" s="76"/>
      <c r="R17" s="77"/>
      <c r="S17" s="78"/>
    </row>
    <row r="18" spans="1:19" ht="18">
      <c r="A18" s="70">
        <v>5</v>
      </c>
      <c r="B18" s="84">
        <v>10</v>
      </c>
      <c r="C18" s="85" t="s">
        <v>16</v>
      </c>
      <c r="D18" s="37" t="s">
        <v>36</v>
      </c>
      <c r="E18" s="38">
        <v>172</v>
      </c>
      <c r="F18" s="31">
        <f t="shared" si="4"/>
        <v>182</v>
      </c>
      <c r="G18" s="72">
        <f t="shared" si="5"/>
        <v>4</v>
      </c>
      <c r="H18" s="73" t="s">
        <v>32</v>
      </c>
      <c r="I18" s="74">
        <v>5</v>
      </c>
      <c r="P18" s="75"/>
      <c r="Q18" s="76"/>
      <c r="R18" s="77"/>
      <c r="S18" s="78"/>
    </row>
    <row r="19" spans="1:19" ht="18.75" thickBot="1">
      <c r="A19" s="86">
        <v>6</v>
      </c>
      <c r="B19" s="52">
        <v>18</v>
      </c>
      <c r="C19" s="53" t="s">
        <v>26</v>
      </c>
      <c r="D19" s="54" t="s">
        <v>37</v>
      </c>
      <c r="E19" s="55">
        <v>160</v>
      </c>
      <c r="F19" s="87">
        <f t="shared" si="4"/>
        <v>178</v>
      </c>
      <c r="G19" s="88">
        <f t="shared" si="5"/>
        <v>0</v>
      </c>
      <c r="I19" s="74">
        <v>6</v>
      </c>
      <c r="P19" s="75"/>
      <c r="Q19" s="76"/>
      <c r="R19" s="77"/>
      <c r="S19" s="78"/>
    </row>
    <row r="20" spans="1:19" ht="18.75" thickTop="1">
      <c r="A20" s="30">
        <v>7</v>
      </c>
      <c r="B20" s="24">
        <v>9</v>
      </c>
      <c r="C20" s="50" t="s">
        <v>189</v>
      </c>
      <c r="D20" s="89" t="s">
        <v>38</v>
      </c>
      <c r="E20" s="90">
        <v>161</v>
      </c>
      <c r="F20" s="31">
        <f t="shared" si="4"/>
        <v>170</v>
      </c>
      <c r="G20" s="32">
        <f t="shared" si="5"/>
        <v>-8</v>
      </c>
      <c r="H20" s="91"/>
      <c r="I20" s="62"/>
      <c r="N20" s="8"/>
      <c r="P20" s="75"/>
      <c r="Q20" s="76"/>
      <c r="R20" s="77"/>
      <c r="S20" s="78"/>
    </row>
    <row r="21" spans="1:19" ht="18">
      <c r="A21" s="30">
        <v>8</v>
      </c>
      <c r="B21" s="79">
        <v>10</v>
      </c>
      <c r="C21" s="80" t="s">
        <v>188</v>
      </c>
      <c r="D21" s="43" t="s">
        <v>39</v>
      </c>
      <c r="E21" s="38">
        <v>159</v>
      </c>
      <c r="F21" s="31">
        <f t="shared" si="4"/>
        <v>169</v>
      </c>
      <c r="G21" s="72">
        <f t="shared" si="5"/>
        <v>-9</v>
      </c>
      <c r="I21" s="62"/>
      <c r="P21" s="75"/>
      <c r="Q21" s="76"/>
      <c r="R21" s="77"/>
      <c r="S21" s="78"/>
    </row>
    <row r="22" spans="1:19" ht="15">
      <c r="A22" s="92">
        <v>9</v>
      </c>
      <c r="B22" s="24">
        <v>6</v>
      </c>
      <c r="C22" s="50" t="s">
        <v>28</v>
      </c>
      <c r="D22" s="43" t="s">
        <v>40</v>
      </c>
      <c r="E22" s="38">
        <v>148</v>
      </c>
      <c r="F22" s="31">
        <f t="shared" si="4"/>
        <v>154</v>
      </c>
      <c r="G22" s="72">
        <f t="shared" si="5"/>
        <v>-24</v>
      </c>
      <c r="H22" s="73" t="s">
        <v>32</v>
      </c>
      <c r="I22" s="93"/>
      <c r="P22" s="75"/>
      <c r="Q22" s="76"/>
      <c r="R22" s="77"/>
      <c r="S22" s="78"/>
    </row>
    <row r="23" spans="1:19" ht="18">
      <c r="A23" s="30">
        <v>10</v>
      </c>
      <c r="B23" s="79">
        <v>20</v>
      </c>
      <c r="C23" s="94" t="s">
        <v>41</v>
      </c>
      <c r="D23" s="43" t="s">
        <v>42</v>
      </c>
      <c r="E23" s="38">
        <v>132</v>
      </c>
      <c r="F23" s="31">
        <f t="shared" si="4"/>
        <v>152</v>
      </c>
      <c r="G23" s="72">
        <f t="shared" si="5"/>
        <v>-26</v>
      </c>
      <c r="I23" s="62"/>
      <c r="P23" s="75"/>
      <c r="Q23" s="76"/>
      <c r="R23" s="77"/>
      <c r="S23" s="78"/>
    </row>
    <row r="24" spans="1:19" ht="18">
      <c r="A24" s="30">
        <v>11</v>
      </c>
      <c r="B24" s="24">
        <v>8</v>
      </c>
      <c r="C24" s="50" t="s">
        <v>43</v>
      </c>
      <c r="D24" s="43" t="s">
        <v>44</v>
      </c>
      <c r="E24" s="38">
        <v>129</v>
      </c>
      <c r="F24" s="31">
        <f t="shared" si="4"/>
        <v>137</v>
      </c>
      <c r="G24" s="72">
        <f t="shared" si="5"/>
        <v>-41</v>
      </c>
      <c r="H24" s="91"/>
      <c r="I24" s="62"/>
      <c r="P24" s="75"/>
      <c r="Q24" s="95"/>
      <c r="R24" s="77"/>
      <c r="S24" s="78"/>
    </row>
    <row r="25" ht="15"/>
    <row r="26" ht="14.25" customHeight="1">
      <c r="I26" s="96"/>
    </row>
    <row r="27" spans="1:13" ht="20.25">
      <c r="A27" s="11" t="s">
        <v>45</v>
      </c>
      <c r="E27" s="97" t="s">
        <v>46</v>
      </c>
      <c r="M27" s="98">
        <f>MAX(E29:H44)</f>
        <v>230</v>
      </c>
    </row>
    <row r="28" spans="1:21" s="110" customFormat="1" ht="66" customHeight="1" thickBot="1">
      <c r="A28" s="14" t="s">
        <v>47</v>
      </c>
      <c r="B28" s="99" t="s">
        <v>3</v>
      </c>
      <c r="C28" s="65" t="s">
        <v>4</v>
      </c>
      <c r="D28" s="14" t="s">
        <v>5</v>
      </c>
      <c r="E28" s="100">
        <v>1</v>
      </c>
      <c r="F28" s="100">
        <v>2</v>
      </c>
      <c r="G28" s="100">
        <v>3</v>
      </c>
      <c r="H28" s="100">
        <v>4</v>
      </c>
      <c r="I28" s="101" t="s">
        <v>48</v>
      </c>
      <c r="J28" s="67" t="s">
        <v>49</v>
      </c>
      <c r="K28" s="102" t="s">
        <v>11</v>
      </c>
      <c r="L28" s="65" t="s">
        <v>50</v>
      </c>
      <c r="M28" s="65" t="s">
        <v>51</v>
      </c>
      <c r="N28" s="103"/>
      <c r="O28" s="104" t="s">
        <v>52</v>
      </c>
      <c r="P28" s="105" t="s">
        <v>53</v>
      </c>
      <c r="Q28" s="106" t="s">
        <v>54</v>
      </c>
      <c r="R28" s="106" t="s">
        <v>55</v>
      </c>
      <c r="S28" s="107" t="s">
        <v>56</v>
      </c>
      <c r="T28" s="108" t="s">
        <v>57</v>
      </c>
      <c r="U28" s="109" t="s">
        <v>58</v>
      </c>
    </row>
    <row r="29" spans="1:21" s="110" customFormat="1" ht="20.25" customHeight="1">
      <c r="A29" s="111">
        <v>1</v>
      </c>
      <c r="B29" s="24">
        <v>18</v>
      </c>
      <c r="C29" s="50" t="s">
        <v>59</v>
      </c>
      <c r="D29" s="24" t="s">
        <v>31</v>
      </c>
      <c r="E29" s="112">
        <v>137</v>
      </c>
      <c r="F29" s="112">
        <v>139</v>
      </c>
      <c r="G29" s="112">
        <v>140</v>
      </c>
      <c r="H29" s="113">
        <v>146</v>
      </c>
      <c r="I29" s="114">
        <f aca="true" t="shared" si="6" ref="I29:I44">B29*4</f>
        <v>72</v>
      </c>
      <c r="J29" s="115">
        <f aca="true" t="shared" si="7" ref="J29:J44">SUM(E29:H29)+I29</f>
        <v>634</v>
      </c>
      <c r="K29" s="116">
        <f aca="true" t="shared" si="8" ref="K29:K44">J29-$J$36</f>
        <v>-81</v>
      </c>
      <c r="L29" s="117">
        <f aca="true" t="shared" si="9" ref="L29:L44">MIN(E29:H29)</f>
        <v>137</v>
      </c>
      <c r="M29" s="118">
        <f aca="true" t="shared" si="10" ref="M29:M44">MAX(E29:H29)</f>
        <v>146</v>
      </c>
      <c r="N29" s="119"/>
      <c r="O29" s="120"/>
      <c r="P29" s="121"/>
      <c r="Q29" s="122">
        <v>160</v>
      </c>
      <c r="R29" s="123">
        <f aca="true" t="shared" si="11" ref="R29:R44">Q29+P29+B29</f>
        <v>178</v>
      </c>
      <c r="S29" s="124" t="s">
        <v>33</v>
      </c>
      <c r="T29" s="125">
        <f aca="true" t="shared" si="12" ref="T29:T44">(J29-I29)/4</f>
        <v>140.5</v>
      </c>
      <c r="U29" s="125">
        <f aca="true" t="shared" si="13" ref="U29:U44">J29/4</f>
        <v>158.5</v>
      </c>
    </row>
    <row r="30" spans="1:21" s="110" customFormat="1" ht="20.25" customHeight="1" thickBot="1">
      <c r="A30" s="126">
        <v>2</v>
      </c>
      <c r="B30" s="127">
        <v>10</v>
      </c>
      <c r="C30" s="128" t="s">
        <v>16</v>
      </c>
      <c r="D30" s="129" t="s">
        <v>34</v>
      </c>
      <c r="E30" s="130">
        <v>212</v>
      </c>
      <c r="F30" s="131">
        <v>179</v>
      </c>
      <c r="G30" s="130">
        <v>174</v>
      </c>
      <c r="H30" s="130">
        <v>161</v>
      </c>
      <c r="I30" s="132">
        <f t="shared" si="6"/>
        <v>40</v>
      </c>
      <c r="J30" s="115">
        <f t="shared" si="7"/>
        <v>766</v>
      </c>
      <c r="K30" s="116">
        <f t="shared" si="8"/>
        <v>51</v>
      </c>
      <c r="L30" s="117">
        <f t="shared" si="9"/>
        <v>161</v>
      </c>
      <c r="M30" s="118">
        <f t="shared" si="10"/>
        <v>212</v>
      </c>
      <c r="N30" s="133"/>
      <c r="O30" s="134">
        <v>179</v>
      </c>
      <c r="P30" s="135"/>
      <c r="Q30" s="136"/>
      <c r="R30" s="29">
        <f t="shared" si="11"/>
        <v>10</v>
      </c>
      <c r="S30" s="137" t="s">
        <v>44</v>
      </c>
      <c r="T30" s="138">
        <f t="shared" si="12"/>
        <v>181.5</v>
      </c>
      <c r="U30" s="125">
        <f t="shared" si="13"/>
        <v>191.5</v>
      </c>
    </row>
    <row r="31" spans="1:21" s="110" customFormat="1" ht="20.25" customHeight="1" thickTop="1">
      <c r="A31" s="139">
        <v>3</v>
      </c>
      <c r="B31" s="24">
        <v>9</v>
      </c>
      <c r="C31" s="140" t="s">
        <v>189</v>
      </c>
      <c r="D31" s="24" t="s">
        <v>40</v>
      </c>
      <c r="E31" s="141">
        <v>165</v>
      </c>
      <c r="F31" s="113">
        <v>168</v>
      </c>
      <c r="G31" s="112">
        <v>152</v>
      </c>
      <c r="H31" s="112">
        <v>143</v>
      </c>
      <c r="I31" s="114">
        <f t="shared" si="6"/>
        <v>36</v>
      </c>
      <c r="J31" s="115">
        <f t="shared" si="7"/>
        <v>664</v>
      </c>
      <c r="K31" s="116">
        <f t="shared" si="8"/>
        <v>-51</v>
      </c>
      <c r="L31" s="117">
        <f t="shared" si="9"/>
        <v>143</v>
      </c>
      <c r="M31" s="118">
        <f t="shared" si="10"/>
        <v>168</v>
      </c>
      <c r="N31" s="133"/>
      <c r="O31" s="120"/>
      <c r="P31" s="142">
        <v>179</v>
      </c>
      <c r="Q31" s="121"/>
      <c r="R31" s="123">
        <f t="shared" si="11"/>
        <v>188</v>
      </c>
      <c r="S31" s="124" t="s">
        <v>37</v>
      </c>
      <c r="T31" s="138">
        <f t="shared" si="12"/>
        <v>157</v>
      </c>
      <c r="U31" s="125">
        <f t="shared" si="13"/>
        <v>166</v>
      </c>
    </row>
    <row r="32" spans="1:21" s="110" customFormat="1" ht="20.25" customHeight="1" thickBot="1">
      <c r="A32" s="143">
        <v>4</v>
      </c>
      <c r="B32" s="144">
        <v>10</v>
      </c>
      <c r="C32" s="145" t="s">
        <v>188</v>
      </c>
      <c r="D32" s="144" t="s">
        <v>60</v>
      </c>
      <c r="E32" s="146">
        <v>168</v>
      </c>
      <c r="F32" s="147">
        <v>137</v>
      </c>
      <c r="G32" s="130">
        <v>133</v>
      </c>
      <c r="H32" s="130">
        <v>133</v>
      </c>
      <c r="I32" s="148">
        <f t="shared" si="6"/>
        <v>40</v>
      </c>
      <c r="J32" s="149">
        <f t="shared" si="7"/>
        <v>611</v>
      </c>
      <c r="K32" s="116">
        <f t="shared" si="8"/>
        <v>-104</v>
      </c>
      <c r="L32" s="150">
        <f t="shared" si="9"/>
        <v>133</v>
      </c>
      <c r="M32" s="118">
        <f t="shared" si="10"/>
        <v>168</v>
      </c>
      <c r="N32" s="151"/>
      <c r="O32" s="152"/>
      <c r="P32" s="153"/>
      <c r="Q32" s="122">
        <v>195</v>
      </c>
      <c r="R32" s="123">
        <f t="shared" si="11"/>
        <v>205</v>
      </c>
      <c r="S32" s="124" t="s">
        <v>61</v>
      </c>
      <c r="T32" s="138">
        <f t="shared" si="12"/>
        <v>142.75</v>
      </c>
      <c r="U32" s="125">
        <f t="shared" si="13"/>
        <v>152.75</v>
      </c>
    </row>
    <row r="33" spans="1:21" s="159" customFormat="1" ht="20.25" customHeight="1" thickTop="1">
      <c r="A33" s="154">
        <v>5</v>
      </c>
      <c r="B33" s="24">
        <v>28</v>
      </c>
      <c r="C33" s="155" t="s">
        <v>14</v>
      </c>
      <c r="D33" s="24" t="s">
        <v>62</v>
      </c>
      <c r="E33" s="156">
        <v>158</v>
      </c>
      <c r="F33" s="156">
        <v>165</v>
      </c>
      <c r="G33" s="156">
        <v>171</v>
      </c>
      <c r="H33" s="156">
        <v>163</v>
      </c>
      <c r="I33" s="114">
        <f t="shared" si="6"/>
        <v>112</v>
      </c>
      <c r="J33" s="115">
        <f t="shared" si="7"/>
        <v>769</v>
      </c>
      <c r="K33" s="116">
        <f t="shared" si="8"/>
        <v>54</v>
      </c>
      <c r="L33" s="117">
        <f t="shared" si="9"/>
        <v>158</v>
      </c>
      <c r="M33" s="118">
        <f t="shared" si="10"/>
        <v>171</v>
      </c>
      <c r="N33" s="133"/>
      <c r="O33" s="120"/>
      <c r="P33" s="157"/>
      <c r="Q33" s="158"/>
      <c r="R33" s="29">
        <f t="shared" si="11"/>
        <v>28</v>
      </c>
      <c r="S33" s="137"/>
      <c r="T33" s="138">
        <f t="shared" si="12"/>
        <v>164.25</v>
      </c>
      <c r="U33" s="125">
        <f t="shared" si="13"/>
        <v>192.25</v>
      </c>
    </row>
    <row r="34" spans="1:21" s="159" customFormat="1" ht="20.25" customHeight="1">
      <c r="A34" s="160">
        <v>6</v>
      </c>
      <c r="B34" s="161">
        <v>12</v>
      </c>
      <c r="C34" s="162" t="s">
        <v>23</v>
      </c>
      <c r="D34" s="163" t="s">
        <v>35</v>
      </c>
      <c r="E34" s="112">
        <v>193</v>
      </c>
      <c r="F34" s="112">
        <v>171</v>
      </c>
      <c r="G34" s="164">
        <v>171</v>
      </c>
      <c r="H34" s="165">
        <v>162</v>
      </c>
      <c r="I34" s="166">
        <f t="shared" si="6"/>
        <v>48</v>
      </c>
      <c r="J34" s="115">
        <f t="shared" si="7"/>
        <v>745</v>
      </c>
      <c r="K34" s="116">
        <f t="shared" si="8"/>
        <v>30</v>
      </c>
      <c r="L34" s="117">
        <f t="shared" si="9"/>
        <v>162</v>
      </c>
      <c r="M34" s="118">
        <f t="shared" si="10"/>
        <v>193</v>
      </c>
      <c r="N34" s="167"/>
      <c r="O34" s="120"/>
      <c r="P34" s="157"/>
      <c r="Q34" s="121"/>
      <c r="R34" s="29">
        <f t="shared" si="11"/>
        <v>12</v>
      </c>
      <c r="S34" s="124"/>
      <c r="T34" s="138">
        <f t="shared" si="12"/>
        <v>174.25</v>
      </c>
      <c r="U34" s="125">
        <f t="shared" si="13"/>
        <v>186.25</v>
      </c>
    </row>
    <row r="35" spans="1:21" s="110" customFormat="1" ht="20.25" customHeight="1">
      <c r="A35" s="160">
        <v>7</v>
      </c>
      <c r="B35" s="46">
        <v>22</v>
      </c>
      <c r="C35" s="47" t="s">
        <v>20</v>
      </c>
      <c r="D35" s="79" t="s">
        <v>61</v>
      </c>
      <c r="E35" s="168">
        <v>145</v>
      </c>
      <c r="F35" s="168">
        <v>156</v>
      </c>
      <c r="G35" s="169">
        <v>191</v>
      </c>
      <c r="H35" s="170">
        <v>160</v>
      </c>
      <c r="I35" s="166">
        <f t="shared" si="6"/>
        <v>88</v>
      </c>
      <c r="J35" s="115">
        <f t="shared" si="7"/>
        <v>740</v>
      </c>
      <c r="K35" s="116">
        <f t="shared" si="8"/>
        <v>25</v>
      </c>
      <c r="L35" s="117">
        <f t="shared" si="9"/>
        <v>145</v>
      </c>
      <c r="M35" s="118">
        <f t="shared" si="10"/>
        <v>191</v>
      </c>
      <c r="N35" s="133"/>
      <c r="O35" s="136"/>
      <c r="P35" s="158"/>
      <c r="Q35" s="136"/>
      <c r="R35" s="29">
        <f t="shared" si="11"/>
        <v>22</v>
      </c>
      <c r="S35" s="137"/>
      <c r="T35" s="138">
        <f t="shared" si="12"/>
        <v>163</v>
      </c>
      <c r="U35" s="125">
        <f t="shared" si="13"/>
        <v>185</v>
      </c>
    </row>
    <row r="36" spans="1:21" s="110" customFormat="1" ht="20.25" customHeight="1" thickBot="1">
      <c r="A36" s="171">
        <v>8</v>
      </c>
      <c r="B36" s="172">
        <v>13</v>
      </c>
      <c r="C36" s="173" t="s">
        <v>63</v>
      </c>
      <c r="D36" s="172" t="s">
        <v>39</v>
      </c>
      <c r="E36" s="174">
        <v>216</v>
      </c>
      <c r="F36" s="174">
        <v>166</v>
      </c>
      <c r="G36" s="174">
        <v>143</v>
      </c>
      <c r="H36" s="174">
        <v>138</v>
      </c>
      <c r="I36" s="175">
        <f t="shared" si="6"/>
        <v>52</v>
      </c>
      <c r="J36" s="176">
        <f t="shared" si="7"/>
        <v>715</v>
      </c>
      <c r="K36" s="116">
        <f t="shared" si="8"/>
        <v>0</v>
      </c>
      <c r="L36" s="177">
        <f t="shared" si="9"/>
        <v>138</v>
      </c>
      <c r="M36" s="178">
        <f t="shared" si="10"/>
        <v>216</v>
      </c>
      <c r="N36" s="179"/>
      <c r="O36" s="180">
        <v>123</v>
      </c>
      <c r="P36" s="181"/>
      <c r="Q36" s="182"/>
      <c r="R36" s="183">
        <f t="shared" si="11"/>
        <v>13</v>
      </c>
      <c r="S36" s="184" t="s">
        <v>40</v>
      </c>
      <c r="T36" s="185">
        <f t="shared" si="12"/>
        <v>165.75</v>
      </c>
      <c r="U36" s="186">
        <f t="shared" si="13"/>
        <v>178.75</v>
      </c>
    </row>
    <row r="37" spans="1:21" s="110" customFormat="1" ht="20.25" customHeight="1" thickTop="1">
      <c r="A37" s="187">
        <v>9</v>
      </c>
      <c r="B37" s="24">
        <v>0</v>
      </c>
      <c r="C37" s="188" t="s">
        <v>64</v>
      </c>
      <c r="D37" s="24" t="s">
        <v>33</v>
      </c>
      <c r="E37" s="189">
        <v>130</v>
      </c>
      <c r="F37" s="189">
        <v>181</v>
      </c>
      <c r="G37" s="189">
        <v>158</v>
      </c>
      <c r="H37" s="189">
        <v>176</v>
      </c>
      <c r="I37" s="114">
        <f t="shared" si="6"/>
        <v>0</v>
      </c>
      <c r="J37" s="115">
        <f t="shared" si="7"/>
        <v>645</v>
      </c>
      <c r="K37" s="116">
        <f t="shared" si="8"/>
        <v>-70</v>
      </c>
      <c r="L37" s="117">
        <f t="shared" si="9"/>
        <v>130</v>
      </c>
      <c r="M37" s="118">
        <f t="shared" si="10"/>
        <v>181</v>
      </c>
      <c r="N37" s="167"/>
      <c r="O37" s="190"/>
      <c r="P37" s="157"/>
      <c r="Q37" s="190"/>
      <c r="R37" s="29">
        <f t="shared" si="11"/>
        <v>0</v>
      </c>
      <c r="S37" s="124"/>
      <c r="T37" s="138">
        <f t="shared" si="12"/>
        <v>161.25</v>
      </c>
      <c r="U37" s="138">
        <f t="shared" si="13"/>
        <v>161.25</v>
      </c>
    </row>
    <row r="38" spans="1:21" s="110" customFormat="1" ht="20.25" customHeight="1">
      <c r="A38" s="191">
        <v>10</v>
      </c>
      <c r="B38" s="79">
        <v>6</v>
      </c>
      <c r="C38" s="192" t="s">
        <v>28</v>
      </c>
      <c r="D38" s="79" t="s">
        <v>36</v>
      </c>
      <c r="E38" s="193">
        <v>175</v>
      </c>
      <c r="F38" s="194">
        <v>193</v>
      </c>
      <c r="G38" s="170">
        <v>154</v>
      </c>
      <c r="H38" s="169">
        <v>230</v>
      </c>
      <c r="I38" s="166">
        <f t="shared" si="6"/>
        <v>24</v>
      </c>
      <c r="J38" s="195">
        <f t="shared" si="7"/>
        <v>776</v>
      </c>
      <c r="K38" s="116">
        <f t="shared" si="8"/>
        <v>61</v>
      </c>
      <c r="L38" s="196">
        <f t="shared" si="9"/>
        <v>154</v>
      </c>
      <c r="M38" s="197">
        <f t="shared" si="10"/>
        <v>230</v>
      </c>
      <c r="N38" s="198"/>
      <c r="O38" s="199">
        <v>193</v>
      </c>
      <c r="P38" s="135"/>
      <c r="Q38" s="136"/>
      <c r="R38" s="200">
        <f t="shared" si="11"/>
        <v>6</v>
      </c>
      <c r="S38" s="137" t="s">
        <v>34</v>
      </c>
      <c r="T38" s="138">
        <f t="shared" si="12"/>
        <v>188</v>
      </c>
      <c r="U38" s="125">
        <f t="shared" si="13"/>
        <v>194</v>
      </c>
    </row>
    <row r="39" spans="1:21" s="110" customFormat="1" ht="20.25" customHeight="1">
      <c r="A39" s="30">
        <v>11</v>
      </c>
      <c r="B39" s="24">
        <v>18</v>
      </c>
      <c r="C39" s="50" t="s">
        <v>26</v>
      </c>
      <c r="D39" s="24" t="s">
        <v>37</v>
      </c>
      <c r="E39" s="201">
        <v>156</v>
      </c>
      <c r="F39" s="112">
        <v>192</v>
      </c>
      <c r="G39" s="112">
        <v>143</v>
      </c>
      <c r="H39" s="112">
        <v>167</v>
      </c>
      <c r="I39" s="114">
        <f t="shared" si="6"/>
        <v>72</v>
      </c>
      <c r="J39" s="115">
        <f t="shared" si="7"/>
        <v>730</v>
      </c>
      <c r="K39" s="116">
        <f t="shared" si="8"/>
        <v>15</v>
      </c>
      <c r="L39" s="117">
        <f t="shared" si="9"/>
        <v>143</v>
      </c>
      <c r="M39" s="118">
        <f t="shared" si="10"/>
        <v>192</v>
      </c>
      <c r="N39" s="133"/>
      <c r="O39" s="120"/>
      <c r="P39" s="202">
        <v>156</v>
      </c>
      <c r="Q39" s="121"/>
      <c r="R39" s="29">
        <f t="shared" si="11"/>
        <v>174</v>
      </c>
      <c r="S39" s="124" t="s">
        <v>36</v>
      </c>
      <c r="T39" s="138">
        <f t="shared" si="12"/>
        <v>164.5</v>
      </c>
      <c r="U39" s="125">
        <f t="shared" si="13"/>
        <v>182.5</v>
      </c>
    </row>
    <row r="40" spans="1:21" s="110" customFormat="1" ht="20.25" customHeight="1">
      <c r="A40" s="92">
        <v>12</v>
      </c>
      <c r="B40" s="79">
        <v>0</v>
      </c>
      <c r="C40" s="203" t="s">
        <v>18</v>
      </c>
      <c r="D40" s="79" t="s">
        <v>65</v>
      </c>
      <c r="E40" s="204">
        <v>169</v>
      </c>
      <c r="F40" s="204">
        <v>177</v>
      </c>
      <c r="G40" s="204">
        <v>198</v>
      </c>
      <c r="H40" s="204">
        <v>189</v>
      </c>
      <c r="I40" s="166">
        <f t="shared" si="6"/>
        <v>0</v>
      </c>
      <c r="J40" s="115">
        <f t="shared" si="7"/>
        <v>733</v>
      </c>
      <c r="K40" s="116">
        <f t="shared" si="8"/>
        <v>18</v>
      </c>
      <c r="L40" s="117">
        <f t="shared" si="9"/>
        <v>169</v>
      </c>
      <c r="M40" s="118">
        <f t="shared" si="10"/>
        <v>198</v>
      </c>
      <c r="N40" s="133"/>
      <c r="O40" s="136"/>
      <c r="P40" s="135"/>
      <c r="Q40" s="205"/>
      <c r="R40" s="29">
        <f t="shared" si="11"/>
        <v>0</v>
      </c>
      <c r="S40" s="137"/>
      <c r="T40" s="138">
        <f t="shared" si="12"/>
        <v>183.25</v>
      </c>
      <c r="U40" s="125">
        <f t="shared" si="13"/>
        <v>183.25</v>
      </c>
    </row>
    <row r="41" spans="1:21" s="110" customFormat="1" ht="20.25" customHeight="1">
      <c r="A41" s="92">
        <v>13</v>
      </c>
      <c r="B41" s="79">
        <v>8</v>
      </c>
      <c r="C41" s="206" t="s">
        <v>43</v>
      </c>
      <c r="D41" s="79" t="s">
        <v>66</v>
      </c>
      <c r="E41" s="170">
        <v>141</v>
      </c>
      <c r="F41" s="113">
        <v>173</v>
      </c>
      <c r="G41" s="170">
        <v>150</v>
      </c>
      <c r="H41" s="170">
        <v>160</v>
      </c>
      <c r="I41" s="166">
        <f t="shared" si="6"/>
        <v>32</v>
      </c>
      <c r="J41" s="115">
        <f t="shared" si="7"/>
        <v>656</v>
      </c>
      <c r="K41" s="116">
        <f t="shared" si="8"/>
        <v>-59</v>
      </c>
      <c r="L41" s="117">
        <f t="shared" si="9"/>
        <v>141</v>
      </c>
      <c r="M41" s="118">
        <f t="shared" si="10"/>
        <v>173</v>
      </c>
      <c r="N41" s="167"/>
      <c r="O41" s="121"/>
      <c r="P41" s="157"/>
      <c r="Q41" s="122">
        <v>191</v>
      </c>
      <c r="R41" s="123">
        <f t="shared" si="11"/>
        <v>199</v>
      </c>
      <c r="S41" s="124" t="s">
        <v>42</v>
      </c>
      <c r="T41" s="138">
        <f t="shared" si="12"/>
        <v>156</v>
      </c>
      <c r="U41" s="125">
        <f t="shared" si="13"/>
        <v>164</v>
      </c>
    </row>
    <row r="42" spans="1:21" s="110" customFormat="1" ht="20.25" customHeight="1">
      <c r="A42" s="207">
        <v>14</v>
      </c>
      <c r="B42" s="46">
        <v>25</v>
      </c>
      <c r="C42" s="47" t="s">
        <v>67</v>
      </c>
      <c r="D42" s="79" t="s">
        <v>38</v>
      </c>
      <c r="E42" s="168">
        <v>150</v>
      </c>
      <c r="F42" s="170">
        <v>150</v>
      </c>
      <c r="G42" s="170">
        <v>158</v>
      </c>
      <c r="H42" s="170">
        <v>135</v>
      </c>
      <c r="I42" s="166">
        <f t="shared" si="6"/>
        <v>100</v>
      </c>
      <c r="J42" s="195">
        <f t="shared" si="7"/>
        <v>693</v>
      </c>
      <c r="K42" s="116">
        <f t="shared" si="8"/>
        <v>-22</v>
      </c>
      <c r="L42" s="196">
        <f t="shared" si="9"/>
        <v>135</v>
      </c>
      <c r="M42" s="118">
        <f t="shared" si="10"/>
        <v>158</v>
      </c>
      <c r="N42" s="198"/>
      <c r="O42" s="158"/>
      <c r="P42" s="135"/>
      <c r="Q42" s="136"/>
      <c r="R42" s="200">
        <f t="shared" si="11"/>
        <v>25</v>
      </c>
      <c r="S42" s="137"/>
      <c r="T42" s="125">
        <f t="shared" si="12"/>
        <v>148.25</v>
      </c>
      <c r="U42" s="125">
        <f t="shared" si="13"/>
        <v>173.25</v>
      </c>
    </row>
    <row r="43" spans="1:21" s="110" customFormat="1" ht="20.25" customHeight="1">
      <c r="A43" s="92">
        <v>15</v>
      </c>
      <c r="B43" s="79">
        <v>20</v>
      </c>
      <c r="C43" s="94" t="s">
        <v>41</v>
      </c>
      <c r="D43" s="79" t="s">
        <v>44</v>
      </c>
      <c r="E43" s="168">
        <v>129</v>
      </c>
      <c r="F43" s="168">
        <v>169</v>
      </c>
      <c r="G43" s="208">
        <v>173</v>
      </c>
      <c r="H43" s="170">
        <v>173</v>
      </c>
      <c r="I43" s="166">
        <f t="shared" si="6"/>
        <v>80</v>
      </c>
      <c r="J43" s="195">
        <f t="shared" si="7"/>
        <v>724</v>
      </c>
      <c r="K43" s="116">
        <f t="shared" si="8"/>
        <v>9</v>
      </c>
      <c r="L43" s="196">
        <f t="shared" si="9"/>
        <v>129</v>
      </c>
      <c r="M43" s="197">
        <f t="shared" si="10"/>
        <v>173</v>
      </c>
      <c r="N43" s="198"/>
      <c r="O43" s="209">
        <v>173</v>
      </c>
      <c r="P43" s="135"/>
      <c r="Q43" s="158"/>
      <c r="R43" s="200">
        <f t="shared" si="11"/>
        <v>20</v>
      </c>
      <c r="S43" s="137" t="s">
        <v>38</v>
      </c>
      <c r="T43" s="125">
        <f t="shared" si="12"/>
        <v>161</v>
      </c>
      <c r="U43" s="125">
        <f t="shared" si="13"/>
        <v>181</v>
      </c>
    </row>
    <row r="44" spans="1:21" s="211" customFormat="1" ht="20.25" customHeight="1">
      <c r="A44" s="210">
        <v>16</v>
      </c>
      <c r="B44" s="24">
        <v>20</v>
      </c>
      <c r="C44" s="50" t="s">
        <v>68</v>
      </c>
      <c r="D44" s="24" t="s">
        <v>42</v>
      </c>
      <c r="E44" s="112">
        <v>136</v>
      </c>
      <c r="F44" s="113">
        <v>126</v>
      </c>
      <c r="G44" s="113">
        <v>176</v>
      </c>
      <c r="H44" s="113">
        <v>137</v>
      </c>
      <c r="I44" s="114">
        <f t="shared" si="6"/>
        <v>80</v>
      </c>
      <c r="J44" s="115">
        <f t="shared" si="7"/>
        <v>655</v>
      </c>
      <c r="K44" s="116">
        <f t="shared" si="8"/>
        <v>-60</v>
      </c>
      <c r="L44" s="117">
        <f t="shared" si="9"/>
        <v>126</v>
      </c>
      <c r="M44" s="118">
        <f t="shared" si="10"/>
        <v>176</v>
      </c>
      <c r="N44" s="167"/>
      <c r="O44" s="121"/>
      <c r="P44" s="157"/>
      <c r="Q44" s="120"/>
      <c r="R44" s="29">
        <f t="shared" si="11"/>
        <v>20</v>
      </c>
      <c r="S44" s="124"/>
      <c r="T44" s="138">
        <f t="shared" si="12"/>
        <v>143.75</v>
      </c>
      <c r="U44" s="138">
        <f t="shared" si="13"/>
        <v>163.75</v>
      </c>
    </row>
    <row r="45" spans="2:20" s="211" customFormat="1" ht="16.5" customHeight="1">
      <c r="B45" s="2"/>
      <c r="C45" s="3"/>
      <c r="D45" s="4"/>
      <c r="E45" s="212"/>
      <c r="F45" s="212"/>
      <c r="G45" s="213"/>
      <c r="H45" s="213"/>
      <c r="I45" s="6"/>
      <c r="J45" s="5"/>
      <c r="K45" s="7"/>
      <c r="L45" s="7"/>
      <c r="M45" s="7"/>
      <c r="N45" s="5"/>
      <c r="O45" s="8"/>
      <c r="P45" s="8"/>
      <c r="Q45" s="8"/>
      <c r="R45" s="9"/>
      <c r="S45"/>
      <c r="T45" s="10"/>
    </row>
    <row r="46" spans="2:20" s="211" customFormat="1" ht="16.5" customHeight="1">
      <c r="B46" s="2"/>
      <c r="C46" s="3"/>
      <c r="D46" s="4"/>
      <c r="E46" s="214">
        <v>139</v>
      </c>
      <c r="F46" s="214">
        <v>154</v>
      </c>
      <c r="G46" s="214">
        <v>195</v>
      </c>
      <c r="H46" s="214">
        <v>178</v>
      </c>
      <c r="I46" s="6"/>
      <c r="J46" s="5"/>
      <c r="K46" s="7"/>
      <c r="L46" s="7"/>
      <c r="M46" s="7"/>
      <c r="N46" s="5"/>
      <c r="O46" s="8"/>
      <c r="P46" s="8"/>
      <c r="Q46" s="8"/>
      <c r="R46" s="9"/>
      <c r="S46"/>
      <c r="T46" s="10"/>
    </row>
    <row r="47" spans="1:20" s="211" customFormat="1" ht="16.5" customHeight="1">
      <c r="A47" s="1"/>
      <c r="B47" s="2"/>
      <c r="C47" s="3"/>
      <c r="D47" s="4"/>
      <c r="E47" s="215">
        <v>100</v>
      </c>
      <c r="F47" s="215">
        <v>161</v>
      </c>
      <c r="G47" s="215">
        <v>128</v>
      </c>
      <c r="H47" s="215">
        <v>152</v>
      </c>
      <c r="I47" s="6"/>
      <c r="J47" s="5"/>
      <c r="K47" s="7"/>
      <c r="L47" s="7"/>
      <c r="M47" s="7"/>
      <c r="N47" s="5"/>
      <c r="O47" s="8"/>
      <c r="P47" s="8"/>
      <c r="Q47" s="8"/>
      <c r="R47" s="9"/>
      <c r="S47"/>
      <c r="T47" s="10"/>
    </row>
    <row r="48" spans="1:20" s="211" customFormat="1" ht="16.5" customHeight="1">
      <c r="A48" s="1"/>
      <c r="B48" s="2"/>
      <c r="C48" s="3"/>
      <c r="D48" s="4"/>
      <c r="E48" s="1"/>
      <c r="F48" s="1"/>
      <c r="G48" s="5"/>
      <c r="H48" s="5"/>
      <c r="I48" s="6"/>
      <c r="J48" s="5"/>
      <c r="K48" s="7"/>
      <c r="L48" s="7"/>
      <c r="M48" s="7"/>
      <c r="N48" s="5"/>
      <c r="O48" s="8"/>
      <c r="P48" s="8"/>
      <c r="Q48" s="8"/>
      <c r="R48" s="9"/>
      <c r="S48"/>
      <c r="T48" s="10"/>
    </row>
    <row r="49" spans="3:25" ht="15">
      <c r="C49" s="216" t="s">
        <v>69</v>
      </c>
      <c r="E49" s="217">
        <v>0</v>
      </c>
      <c r="F49" s="218"/>
      <c r="G49" s="219"/>
      <c r="U49"/>
      <c r="Y49"/>
    </row>
    <row r="50" spans="3:7" ht="15">
      <c r="C50" s="216" t="s">
        <v>70</v>
      </c>
      <c r="E50" s="217" t="s">
        <v>71</v>
      </c>
      <c r="F50" s="220"/>
      <c r="G50" s="221"/>
    </row>
    <row r="51" spans="3:7" ht="15">
      <c r="C51" s="216" t="s">
        <v>72</v>
      </c>
      <c r="E51" s="217">
        <v>30</v>
      </c>
      <c r="F51" s="218"/>
      <c r="G51" s="219"/>
    </row>
  </sheetData>
  <sheetProtection password="CF7A" sheet="1" objects="1" scenarios="1" selectLockedCells="1" selectUnlockedCells="1"/>
  <printOptions horizontalCentered="1" verticalCentered="1"/>
  <pageMargins left="0.4" right="0.13" top="0.18" bottom="0.51" header="0.12" footer="0.45"/>
  <pageSetup fitToHeight="2" horizontalDpi="300" verticalDpi="300" orientation="landscape" paperSize="9" scale="74" r:id="rId2"/>
  <rowBreaks count="1" manualBreakCount="1">
    <brk id="2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AB60"/>
  <sheetViews>
    <sheetView zoomScale="75" zoomScaleNormal="75" zoomScaleSheetLayoutView="75" workbookViewId="0" topLeftCell="A1">
      <selection activeCell="W20" sqref="W20"/>
    </sheetView>
  </sheetViews>
  <sheetFormatPr defaultColWidth="9.140625" defaultRowHeight="12.75"/>
  <cols>
    <col min="1" max="1" width="4.57421875" style="1" customWidth="1"/>
    <col min="2" max="2" width="5.28125" style="2" customWidth="1"/>
    <col min="3" max="3" width="33.8515625" style="3" bestFit="1" customWidth="1"/>
    <col min="4" max="4" width="3.57421875" style="4" customWidth="1"/>
    <col min="5" max="6" width="6.140625" style="1" customWidth="1"/>
    <col min="7" max="7" width="6.421875" style="5" customWidth="1"/>
    <col min="8" max="8" width="6.57421875" style="5" customWidth="1"/>
    <col min="9" max="9" width="7.140625" style="6" bestFit="1" customWidth="1"/>
    <col min="10" max="10" width="10.28125" style="5" customWidth="1"/>
    <col min="11" max="11" width="7.00390625" style="7" customWidth="1"/>
    <col min="12" max="12" width="7.421875" style="7" customWidth="1"/>
    <col min="13" max="13" width="5.8515625" style="7" customWidth="1"/>
    <col min="14" max="14" width="1.7109375" style="5" customWidth="1"/>
    <col min="15" max="17" width="5.421875" style="8" customWidth="1"/>
    <col min="18" max="18" width="6.00390625" style="9" customWidth="1"/>
    <col min="19" max="19" width="5.421875" style="0" customWidth="1"/>
    <col min="20" max="20" width="6.7109375" style="10" bestFit="1" customWidth="1"/>
    <col min="21" max="21" width="6.7109375" style="7" bestFit="1" customWidth="1"/>
    <col min="22" max="22" width="16.28125" style="0" customWidth="1"/>
    <col min="23" max="23" width="9.28125" style="0" customWidth="1"/>
    <col min="24" max="24" width="9.28125" style="0" bestFit="1" customWidth="1"/>
    <col min="25" max="25" width="9.140625" style="5" customWidth="1"/>
  </cols>
  <sheetData>
    <row r="1" spans="1:8" ht="18">
      <c r="A1" s="11" t="s">
        <v>0</v>
      </c>
      <c r="C1" s="12" t="s">
        <v>1</v>
      </c>
      <c r="E1" s="13"/>
      <c r="F1" s="13"/>
      <c r="G1" s="13"/>
      <c r="H1" s="13"/>
    </row>
    <row r="2" spans="1:28" ht="64.5" thickBot="1">
      <c r="A2" s="14" t="s">
        <v>2</v>
      </c>
      <c r="B2" s="15" t="s">
        <v>3</v>
      </c>
      <c r="C2" s="16" t="s">
        <v>4</v>
      </c>
      <c r="D2" s="17" t="s">
        <v>5</v>
      </c>
      <c r="E2" s="66" t="s">
        <v>6</v>
      </c>
      <c r="F2" s="66" t="s">
        <v>7</v>
      </c>
      <c r="G2" s="19" t="s">
        <v>8</v>
      </c>
      <c r="H2" s="19" t="s">
        <v>9</v>
      </c>
      <c r="I2" s="20" t="s">
        <v>10</v>
      </c>
      <c r="J2" s="21" t="s">
        <v>11</v>
      </c>
      <c r="K2" s="22" t="s">
        <v>12</v>
      </c>
      <c r="M2" s="6"/>
      <c r="N2" s="7"/>
      <c r="O2" s="7"/>
      <c r="P2" s="7"/>
      <c r="R2" s="5"/>
      <c r="S2" s="5"/>
      <c r="T2" s="8"/>
      <c r="U2" s="9"/>
      <c r="W2" s="10"/>
      <c r="X2" s="7"/>
      <c r="Y2"/>
      <c r="AB2" s="5"/>
    </row>
    <row r="3" spans="1:28" ht="18">
      <c r="A3" s="23" t="s">
        <v>13</v>
      </c>
      <c r="B3" s="24">
        <v>4</v>
      </c>
      <c r="C3" s="25" t="s">
        <v>73</v>
      </c>
      <c r="D3" s="222">
        <v>5</v>
      </c>
      <c r="E3" s="27">
        <v>202</v>
      </c>
      <c r="F3" s="223">
        <v>268</v>
      </c>
      <c r="G3" s="29">
        <f aca="true" t="shared" si="0" ref="G3:G10">E3+B3</f>
        <v>206</v>
      </c>
      <c r="H3" s="30">
        <f aca="true" t="shared" si="1" ref="H3:H10">F3+B3</f>
        <v>272</v>
      </c>
      <c r="I3" s="31">
        <f aca="true" t="shared" si="2" ref="I3:I10">H3+G3</f>
        <v>478</v>
      </c>
      <c r="J3" s="32">
        <f aca="true" t="shared" si="3" ref="J3:J10">I3-$I$3</f>
        <v>0</v>
      </c>
      <c r="K3" s="33">
        <v>51</v>
      </c>
      <c r="M3" s="34"/>
      <c r="N3" s="7"/>
      <c r="O3" s="7"/>
      <c r="P3" s="7"/>
      <c r="R3" s="5"/>
      <c r="S3" s="5"/>
      <c r="T3" s="8"/>
      <c r="U3" s="9"/>
      <c r="W3" s="10"/>
      <c r="X3" s="7"/>
      <c r="Y3"/>
      <c r="AB3" s="5"/>
    </row>
    <row r="4" spans="1:28" ht="18">
      <c r="A4" s="23" t="s">
        <v>15</v>
      </c>
      <c r="B4" s="46">
        <v>0</v>
      </c>
      <c r="C4" s="80" t="s">
        <v>74</v>
      </c>
      <c r="D4" s="224">
        <v>10</v>
      </c>
      <c r="E4" s="38">
        <v>233</v>
      </c>
      <c r="F4" s="225">
        <v>198</v>
      </c>
      <c r="G4" s="29">
        <f t="shared" si="0"/>
        <v>233</v>
      </c>
      <c r="H4" s="30">
        <f t="shared" si="1"/>
        <v>198</v>
      </c>
      <c r="I4" s="31">
        <f t="shared" si="2"/>
        <v>431</v>
      </c>
      <c r="J4" s="32">
        <f t="shared" si="3"/>
        <v>-47</v>
      </c>
      <c r="K4" s="33">
        <v>37</v>
      </c>
      <c r="M4" s="34"/>
      <c r="N4" s="7"/>
      <c r="O4" s="7"/>
      <c r="P4" s="7"/>
      <c r="R4" s="5"/>
      <c r="S4" s="5"/>
      <c r="T4" s="8"/>
      <c r="U4" s="9"/>
      <c r="W4" s="10"/>
      <c r="X4" s="7"/>
      <c r="Y4"/>
      <c r="AB4" s="5"/>
    </row>
    <row r="5" spans="1:28" ht="18">
      <c r="A5" s="40" t="s">
        <v>17</v>
      </c>
      <c r="B5" s="24">
        <v>18</v>
      </c>
      <c r="C5" s="50" t="s">
        <v>59</v>
      </c>
      <c r="D5" s="224">
        <v>8</v>
      </c>
      <c r="E5" s="38">
        <v>233</v>
      </c>
      <c r="F5" s="225">
        <v>152</v>
      </c>
      <c r="G5" s="29">
        <f t="shared" si="0"/>
        <v>251</v>
      </c>
      <c r="H5" s="30">
        <f t="shared" si="1"/>
        <v>170</v>
      </c>
      <c r="I5" s="31">
        <f t="shared" si="2"/>
        <v>421</v>
      </c>
      <c r="J5" s="32">
        <f t="shared" si="3"/>
        <v>-57</v>
      </c>
      <c r="K5" s="33">
        <v>28</v>
      </c>
      <c r="M5" s="34"/>
      <c r="N5" s="7"/>
      <c r="O5" s="7"/>
      <c r="P5" s="7"/>
      <c r="R5" s="5"/>
      <c r="S5" s="5"/>
      <c r="T5" s="8"/>
      <c r="U5" s="9"/>
      <c r="W5" s="10"/>
      <c r="X5" s="7"/>
      <c r="Y5"/>
      <c r="AB5" s="5"/>
    </row>
    <row r="6" spans="1:28" ht="18">
      <c r="A6" s="23" t="s">
        <v>19</v>
      </c>
      <c r="B6" s="35">
        <v>0</v>
      </c>
      <c r="C6" s="36" t="s">
        <v>75</v>
      </c>
      <c r="D6" s="224">
        <v>9</v>
      </c>
      <c r="E6" s="38">
        <v>189</v>
      </c>
      <c r="F6" s="226">
        <v>206</v>
      </c>
      <c r="G6" s="29">
        <f t="shared" si="0"/>
        <v>189</v>
      </c>
      <c r="H6" s="30">
        <f t="shared" si="1"/>
        <v>206</v>
      </c>
      <c r="I6" s="31">
        <f t="shared" si="2"/>
        <v>395</v>
      </c>
      <c r="J6" s="32">
        <f t="shared" si="3"/>
        <v>-83</v>
      </c>
      <c r="K6" s="33" t="s">
        <v>76</v>
      </c>
      <c r="M6" s="34"/>
      <c r="N6" s="7"/>
      <c r="O6" s="7"/>
      <c r="P6" s="7"/>
      <c r="R6" s="5"/>
      <c r="S6" s="5"/>
      <c r="T6" s="8"/>
      <c r="U6" s="9"/>
      <c r="W6" s="10"/>
      <c r="X6" s="7"/>
      <c r="Y6"/>
      <c r="AB6" s="5"/>
    </row>
    <row r="7" spans="1:28" ht="18">
      <c r="A7" s="23" t="s">
        <v>22</v>
      </c>
      <c r="B7" s="24">
        <v>20</v>
      </c>
      <c r="C7" s="50" t="s">
        <v>68</v>
      </c>
      <c r="D7" s="224">
        <v>11</v>
      </c>
      <c r="E7" s="38">
        <v>179</v>
      </c>
      <c r="F7" s="225">
        <v>157</v>
      </c>
      <c r="G7" s="29">
        <f t="shared" si="0"/>
        <v>199</v>
      </c>
      <c r="H7" s="30">
        <f t="shared" si="1"/>
        <v>177</v>
      </c>
      <c r="I7" s="31">
        <f t="shared" si="2"/>
        <v>376</v>
      </c>
      <c r="J7" s="32">
        <f t="shared" si="3"/>
        <v>-102</v>
      </c>
      <c r="K7" s="33" t="s">
        <v>24</v>
      </c>
      <c r="M7" s="34"/>
      <c r="N7" s="7"/>
      <c r="O7" s="7"/>
      <c r="P7" s="7"/>
      <c r="R7" s="5"/>
      <c r="S7" s="5"/>
      <c r="T7" s="8"/>
      <c r="U7" s="9"/>
      <c r="W7" s="10"/>
      <c r="X7" s="7"/>
      <c r="Y7"/>
      <c r="AB7" s="5"/>
    </row>
    <row r="8" spans="1:28" ht="18.75" thickBot="1">
      <c r="A8" s="51" t="s">
        <v>25</v>
      </c>
      <c r="B8" s="52">
        <v>10</v>
      </c>
      <c r="C8" s="53" t="s">
        <v>188</v>
      </c>
      <c r="D8" s="227">
        <v>4</v>
      </c>
      <c r="E8" s="55">
        <v>189</v>
      </c>
      <c r="F8" s="228">
        <v>144</v>
      </c>
      <c r="G8" s="57">
        <f t="shared" si="0"/>
        <v>199</v>
      </c>
      <c r="H8" s="229">
        <f t="shared" si="1"/>
        <v>154</v>
      </c>
      <c r="I8" s="230">
        <f t="shared" si="2"/>
        <v>353</v>
      </c>
      <c r="J8" s="32">
        <f t="shared" si="3"/>
        <v>-125</v>
      </c>
      <c r="K8" s="58">
        <v>-0.3</v>
      </c>
      <c r="M8" s="59"/>
      <c r="N8" s="7"/>
      <c r="O8" s="7"/>
      <c r="P8" s="7"/>
      <c r="R8" s="5"/>
      <c r="S8" s="5"/>
      <c r="T8" s="8"/>
      <c r="U8" s="9"/>
      <c r="W8" s="10"/>
      <c r="X8" s="7"/>
      <c r="Y8"/>
      <c r="AB8" s="5"/>
    </row>
    <row r="9" spans="1:28" ht="18.75" thickTop="1">
      <c r="A9" s="60" t="s">
        <v>27</v>
      </c>
      <c r="B9" s="79">
        <v>3</v>
      </c>
      <c r="C9" s="80" t="s">
        <v>77</v>
      </c>
      <c r="D9" s="224">
        <v>3</v>
      </c>
      <c r="E9" s="38">
        <v>189</v>
      </c>
      <c r="F9" s="223">
        <v>133</v>
      </c>
      <c r="G9" s="29">
        <f t="shared" si="0"/>
        <v>192</v>
      </c>
      <c r="H9" s="30">
        <f t="shared" si="1"/>
        <v>136</v>
      </c>
      <c r="I9" s="31">
        <f t="shared" si="2"/>
        <v>328</v>
      </c>
      <c r="J9" s="32">
        <f t="shared" si="3"/>
        <v>-150</v>
      </c>
      <c r="K9" s="61"/>
      <c r="M9" s="62"/>
      <c r="N9" s="7"/>
      <c r="O9" s="7"/>
      <c r="P9" s="7"/>
      <c r="R9" s="5"/>
      <c r="S9" s="5"/>
      <c r="T9" s="8"/>
      <c r="U9" s="9"/>
      <c r="W9" s="10"/>
      <c r="X9" s="7"/>
      <c r="Y9"/>
      <c r="AB9" s="5"/>
    </row>
    <row r="10" spans="1:28" ht="18">
      <c r="A10" s="231" t="s">
        <v>78</v>
      </c>
      <c r="B10" s="79">
        <v>5</v>
      </c>
      <c r="C10" s="80" t="s">
        <v>79</v>
      </c>
      <c r="D10" s="224">
        <v>7</v>
      </c>
      <c r="E10" s="38">
        <v>134</v>
      </c>
      <c r="F10" s="225">
        <v>157</v>
      </c>
      <c r="G10" s="29">
        <f t="shared" si="0"/>
        <v>139</v>
      </c>
      <c r="H10" s="30">
        <f t="shared" si="1"/>
        <v>162</v>
      </c>
      <c r="I10" s="31">
        <f t="shared" si="2"/>
        <v>301</v>
      </c>
      <c r="J10" s="32">
        <f t="shared" si="3"/>
        <v>-177</v>
      </c>
      <c r="K10" s="61"/>
      <c r="M10" s="62"/>
      <c r="N10" s="7"/>
      <c r="O10" s="7"/>
      <c r="P10" s="7"/>
      <c r="R10" s="5"/>
      <c r="S10" s="5"/>
      <c r="T10" s="8"/>
      <c r="U10" s="9"/>
      <c r="W10" s="10"/>
      <c r="X10" s="7"/>
      <c r="Y10"/>
      <c r="AB10" s="5"/>
    </row>
    <row r="11" ht="66.75" customHeight="1">
      <c r="L11" s="63"/>
    </row>
    <row r="12" spans="1:8" ht="18">
      <c r="A12" s="11" t="s">
        <v>0</v>
      </c>
      <c r="C12" s="12" t="s">
        <v>29</v>
      </c>
      <c r="E12" s="13"/>
      <c r="F12" s="13"/>
      <c r="G12" s="13"/>
      <c r="H12" s="13"/>
    </row>
    <row r="13" spans="1:8" ht="49.5" customHeight="1" thickBot="1">
      <c r="A13" s="14" t="s">
        <v>30</v>
      </c>
      <c r="B13" s="64" t="s">
        <v>3</v>
      </c>
      <c r="C13" s="65" t="s">
        <v>4</v>
      </c>
      <c r="D13" s="14" t="s">
        <v>5</v>
      </c>
      <c r="E13" s="66" t="s">
        <v>6</v>
      </c>
      <c r="F13" s="67" t="s">
        <v>167</v>
      </c>
      <c r="G13" s="68" t="s">
        <v>11</v>
      </c>
      <c r="H13" s="69"/>
    </row>
    <row r="14" spans="1:19" ht="18">
      <c r="A14" s="70">
        <v>1</v>
      </c>
      <c r="B14" s="24">
        <v>18</v>
      </c>
      <c r="C14" s="50" t="s">
        <v>59</v>
      </c>
      <c r="D14" s="26" t="s">
        <v>42</v>
      </c>
      <c r="E14" s="27">
        <v>233</v>
      </c>
      <c r="F14" s="81">
        <f aca="true" t="shared" si="4" ref="F14:F28">B14+E14</f>
        <v>251</v>
      </c>
      <c r="G14" s="72">
        <f aca="true" t="shared" si="5" ref="G14:G28">F14-$F$19</f>
        <v>59</v>
      </c>
      <c r="H14" s="91"/>
      <c r="I14" s="74">
        <v>1</v>
      </c>
      <c r="P14" s="75"/>
      <c r="Q14" s="76"/>
      <c r="R14" s="77"/>
      <c r="S14" s="78"/>
    </row>
    <row r="15" spans="1:19" ht="18">
      <c r="A15" s="70">
        <v>2</v>
      </c>
      <c r="B15" s="46">
        <v>0</v>
      </c>
      <c r="C15" s="80" t="s">
        <v>74</v>
      </c>
      <c r="D15" s="37" t="s">
        <v>33</v>
      </c>
      <c r="E15" s="38">
        <v>233</v>
      </c>
      <c r="F15" s="31">
        <f t="shared" si="4"/>
        <v>233</v>
      </c>
      <c r="G15" s="72">
        <f t="shared" si="5"/>
        <v>41</v>
      </c>
      <c r="H15" s="91"/>
      <c r="I15" s="74">
        <v>2</v>
      </c>
      <c r="P15" s="75"/>
      <c r="Q15" s="76"/>
      <c r="R15" s="77"/>
      <c r="S15" s="78"/>
    </row>
    <row r="16" spans="1:19" ht="18">
      <c r="A16" s="82">
        <v>3</v>
      </c>
      <c r="B16" s="24">
        <v>4</v>
      </c>
      <c r="C16" s="50" t="s">
        <v>73</v>
      </c>
      <c r="D16" s="43" t="s">
        <v>38</v>
      </c>
      <c r="E16" s="38">
        <v>202</v>
      </c>
      <c r="F16" s="31">
        <f t="shared" si="4"/>
        <v>206</v>
      </c>
      <c r="G16" s="72">
        <f t="shared" si="5"/>
        <v>14</v>
      </c>
      <c r="H16" s="91"/>
      <c r="I16" s="74">
        <v>3</v>
      </c>
      <c r="P16" s="75"/>
      <c r="Q16" s="76"/>
      <c r="R16" s="77"/>
      <c r="S16" s="78"/>
    </row>
    <row r="17" spans="1:19" ht="18">
      <c r="A17" s="70">
        <v>4</v>
      </c>
      <c r="B17" s="79">
        <v>10</v>
      </c>
      <c r="C17" s="80" t="s">
        <v>188</v>
      </c>
      <c r="D17" s="37" t="s">
        <v>62</v>
      </c>
      <c r="E17" s="38">
        <v>189</v>
      </c>
      <c r="F17" s="31">
        <f t="shared" si="4"/>
        <v>199</v>
      </c>
      <c r="G17" s="72">
        <f t="shared" si="5"/>
        <v>7</v>
      </c>
      <c r="I17" s="74">
        <v>4</v>
      </c>
      <c r="P17" s="75"/>
      <c r="Q17" s="76"/>
      <c r="R17" s="77"/>
      <c r="S17" s="78"/>
    </row>
    <row r="18" spans="1:19" ht="18">
      <c r="A18" s="70">
        <v>5</v>
      </c>
      <c r="B18" s="24">
        <v>20</v>
      </c>
      <c r="C18" s="232" t="s">
        <v>68</v>
      </c>
      <c r="D18" s="43" t="s">
        <v>35</v>
      </c>
      <c r="E18" s="38">
        <v>179</v>
      </c>
      <c r="F18" s="31">
        <f t="shared" si="4"/>
        <v>199</v>
      </c>
      <c r="G18" s="72">
        <f t="shared" si="5"/>
        <v>7</v>
      </c>
      <c r="H18" s="73" t="s">
        <v>32</v>
      </c>
      <c r="I18" s="74">
        <v>5</v>
      </c>
      <c r="P18" s="75"/>
      <c r="Q18" s="76"/>
      <c r="R18" s="77"/>
      <c r="S18" s="78"/>
    </row>
    <row r="19" spans="1:19" ht="18.75" thickBot="1">
      <c r="A19" s="86">
        <v>6</v>
      </c>
      <c r="B19" s="52">
        <v>3</v>
      </c>
      <c r="C19" s="233" t="s">
        <v>77</v>
      </c>
      <c r="D19" s="54" t="s">
        <v>31</v>
      </c>
      <c r="E19" s="55">
        <v>189</v>
      </c>
      <c r="F19" s="87">
        <f t="shared" si="4"/>
        <v>192</v>
      </c>
      <c r="G19" s="88">
        <f t="shared" si="5"/>
        <v>0</v>
      </c>
      <c r="H19" s="73" t="s">
        <v>32</v>
      </c>
      <c r="I19" s="74">
        <v>6</v>
      </c>
      <c r="P19" s="75"/>
      <c r="Q19" s="76"/>
      <c r="R19" s="77"/>
      <c r="S19" s="78"/>
    </row>
    <row r="20" spans="1:19" ht="18.75" thickTop="1">
      <c r="A20" s="30">
        <v>7</v>
      </c>
      <c r="B20" s="49">
        <v>20</v>
      </c>
      <c r="C20" s="234" t="s">
        <v>41</v>
      </c>
      <c r="D20" s="26" t="s">
        <v>61</v>
      </c>
      <c r="E20" s="27">
        <v>169</v>
      </c>
      <c r="F20" s="31">
        <f t="shared" si="4"/>
        <v>189</v>
      </c>
      <c r="G20" s="32">
        <f t="shared" si="5"/>
        <v>-3</v>
      </c>
      <c r="I20" s="62"/>
      <c r="N20" s="8"/>
      <c r="P20" s="75"/>
      <c r="Q20" s="76"/>
      <c r="R20" s="77"/>
      <c r="S20" s="78"/>
    </row>
    <row r="21" spans="1:19" ht="18">
      <c r="A21" s="30">
        <v>8</v>
      </c>
      <c r="B21" s="35">
        <v>0</v>
      </c>
      <c r="C21" s="235" t="s">
        <v>75</v>
      </c>
      <c r="D21" s="43" t="s">
        <v>44</v>
      </c>
      <c r="E21" s="38">
        <v>189</v>
      </c>
      <c r="F21" s="31">
        <f t="shared" si="4"/>
        <v>189</v>
      </c>
      <c r="G21" s="72">
        <f t="shared" si="5"/>
        <v>-3</v>
      </c>
      <c r="H21" s="73" t="s">
        <v>32</v>
      </c>
      <c r="I21" s="62"/>
      <c r="P21" s="75"/>
      <c r="Q21" s="76"/>
      <c r="R21" s="77"/>
      <c r="S21" s="78"/>
    </row>
    <row r="22" spans="1:19" ht="15">
      <c r="A22" s="92">
        <v>9</v>
      </c>
      <c r="B22" s="79">
        <v>0</v>
      </c>
      <c r="C22" s="236" t="s">
        <v>80</v>
      </c>
      <c r="D22" s="237" t="s">
        <v>66</v>
      </c>
      <c r="E22" s="238">
        <v>176</v>
      </c>
      <c r="F22" s="31">
        <f t="shared" si="4"/>
        <v>176</v>
      </c>
      <c r="G22" s="72">
        <f t="shared" si="5"/>
        <v>-16</v>
      </c>
      <c r="H22" s="91"/>
      <c r="I22" s="239">
        <v>151</v>
      </c>
      <c r="P22" s="75"/>
      <c r="Q22" s="76"/>
      <c r="R22" s="77"/>
      <c r="S22" s="78"/>
    </row>
    <row r="23" spans="1:19" ht="18">
      <c r="A23" s="30">
        <v>10</v>
      </c>
      <c r="B23" s="79">
        <v>12</v>
      </c>
      <c r="C23" s="80" t="s">
        <v>81</v>
      </c>
      <c r="D23" s="43" t="s">
        <v>39</v>
      </c>
      <c r="E23" s="38">
        <v>152</v>
      </c>
      <c r="F23" s="31">
        <f t="shared" si="4"/>
        <v>164</v>
      </c>
      <c r="G23" s="72">
        <f t="shared" si="5"/>
        <v>-28</v>
      </c>
      <c r="H23" s="91"/>
      <c r="I23" s="62"/>
      <c r="P23" s="75"/>
      <c r="Q23" s="76"/>
      <c r="R23" s="77"/>
      <c r="S23" s="78"/>
    </row>
    <row r="24" spans="1:19" ht="18">
      <c r="A24" s="30">
        <v>11</v>
      </c>
      <c r="B24" s="24">
        <v>28</v>
      </c>
      <c r="C24" s="188" t="s">
        <v>82</v>
      </c>
      <c r="D24" s="43" t="s">
        <v>65</v>
      </c>
      <c r="E24" s="38">
        <v>130</v>
      </c>
      <c r="F24" s="31">
        <f t="shared" si="4"/>
        <v>158</v>
      </c>
      <c r="G24" s="72">
        <f t="shared" si="5"/>
        <v>-34</v>
      </c>
      <c r="I24" s="62"/>
      <c r="P24" s="75"/>
      <c r="Q24" s="95"/>
      <c r="R24" s="77"/>
      <c r="S24" s="78"/>
    </row>
    <row r="25" spans="1:19" ht="18">
      <c r="A25" s="240">
        <v>12</v>
      </c>
      <c r="B25" s="79">
        <v>4</v>
      </c>
      <c r="C25" s="241" t="s">
        <v>83</v>
      </c>
      <c r="D25" s="43" t="s">
        <v>34</v>
      </c>
      <c r="E25" s="38">
        <v>146</v>
      </c>
      <c r="F25" s="31">
        <f t="shared" si="4"/>
        <v>150</v>
      </c>
      <c r="G25" s="72">
        <f t="shared" si="5"/>
        <v>-42</v>
      </c>
      <c r="H25" s="91"/>
      <c r="I25" s="62"/>
      <c r="P25" s="75"/>
      <c r="Q25" s="95"/>
      <c r="R25" s="77"/>
      <c r="S25" s="78"/>
    </row>
    <row r="26" spans="1:19" ht="18">
      <c r="A26" s="240">
        <v>13</v>
      </c>
      <c r="B26" s="24">
        <v>6</v>
      </c>
      <c r="C26" s="188" t="s">
        <v>16</v>
      </c>
      <c r="D26" s="43" t="s">
        <v>40</v>
      </c>
      <c r="E26" s="38">
        <v>142</v>
      </c>
      <c r="F26" s="31">
        <f t="shared" si="4"/>
        <v>148</v>
      </c>
      <c r="G26" s="72">
        <f t="shared" si="5"/>
        <v>-44</v>
      </c>
      <c r="H26" s="91"/>
      <c r="I26" s="62"/>
      <c r="P26" s="75"/>
      <c r="Q26" s="242"/>
      <c r="R26" s="77"/>
      <c r="S26" s="78"/>
    </row>
    <row r="27" spans="1:19" ht="18">
      <c r="A27" s="240">
        <v>14</v>
      </c>
      <c r="B27" s="79">
        <v>5</v>
      </c>
      <c r="C27" s="243" t="s">
        <v>79</v>
      </c>
      <c r="D27" s="43" t="s">
        <v>37</v>
      </c>
      <c r="E27" s="38">
        <v>134</v>
      </c>
      <c r="F27" s="31">
        <f t="shared" si="4"/>
        <v>139</v>
      </c>
      <c r="G27" s="72">
        <f t="shared" si="5"/>
        <v>-53</v>
      </c>
      <c r="H27" s="73" t="s">
        <v>32</v>
      </c>
      <c r="I27" s="62"/>
      <c r="P27" s="75"/>
      <c r="Q27" s="95"/>
      <c r="R27" s="77"/>
      <c r="S27" s="78"/>
    </row>
    <row r="28" spans="1:9" ht="18">
      <c r="A28" s="244">
        <v>15</v>
      </c>
      <c r="B28" s="79">
        <v>1</v>
      </c>
      <c r="C28" s="245" t="s">
        <v>84</v>
      </c>
      <c r="D28" s="43" t="s">
        <v>36</v>
      </c>
      <c r="E28" s="38">
        <v>136</v>
      </c>
      <c r="F28" s="246">
        <f t="shared" si="4"/>
        <v>137</v>
      </c>
      <c r="G28" s="72">
        <f t="shared" si="5"/>
        <v>-55</v>
      </c>
      <c r="H28" s="91"/>
      <c r="I28" s="62"/>
    </row>
    <row r="29" ht="15"/>
    <row r="30" ht="14.25" customHeight="1">
      <c r="I30" s="96"/>
    </row>
    <row r="31" spans="1:13" ht="20.25">
      <c r="A31" s="11" t="s">
        <v>45</v>
      </c>
      <c r="E31" s="97" t="s">
        <v>46</v>
      </c>
      <c r="M31" s="98">
        <f>MAX(E33:H55)</f>
        <v>240</v>
      </c>
    </row>
    <row r="32" spans="1:21" s="110" customFormat="1" ht="66" customHeight="1" thickBot="1">
      <c r="A32" s="14" t="s">
        <v>47</v>
      </c>
      <c r="B32" s="99" t="s">
        <v>3</v>
      </c>
      <c r="C32" s="65" t="s">
        <v>4</v>
      </c>
      <c r="D32" s="14" t="s">
        <v>5</v>
      </c>
      <c r="E32" s="100">
        <v>1</v>
      </c>
      <c r="F32" s="100">
        <v>2</v>
      </c>
      <c r="G32" s="100">
        <v>3</v>
      </c>
      <c r="H32" s="100">
        <v>4</v>
      </c>
      <c r="I32" s="101" t="s">
        <v>48</v>
      </c>
      <c r="J32" s="67" t="s">
        <v>49</v>
      </c>
      <c r="K32" s="102" t="s">
        <v>11</v>
      </c>
      <c r="L32" s="65" t="s">
        <v>50</v>
      </c>
      <c r="M32" s="65" t="s">
        <v>51</v>
      </c>
      <c r="N32" s="103"/>
      <c r="O32" s="104" t="s">
        <v>52</v>
      </c>
      <c r="P32" s="105" t="s">
        <v>53</v>
      </c>
      <c r="Q32" s="106" t="s">
        <v>54</v>
      </c>
      <c r="R32" s="106" t="s">
        <v>55</v>
      </c>
      <c r="S32" s="107" t="s">
        <v>56</v>
      </c>
      <c r="T32" s="108" t="s">
        <v>57</v>
      </c>
      <c r="U32" s="109" t="s">
        <v>58</v>
      </c>
    </row>
    <row r="33" spans="1:21" s="110" customFormat="1" ht="20.25" customHeight="1">
      <c r="A33" s="111">
        <v>1</v>
      </c>
      <c r="B33" s="24">
        <v>5</v>
      </c>
      <c r="C33" s="232" t="s">
        <v>79</v>
      </c>
      <c r="D33" s="24" t="s">
        <v>85</v>
      </c>
      <c r="E33" s="112">
        <v>154</v>
      </c>
      <c r="F33" s="112">
        <v>187</v>
      </c>
      <c r="G33" s="112">
        <v>194</v>
      </c>
      <c r="H33" s="247">
        <v>240</v>
      </c>
      <c r="I33" s="114">
        <f aca="true" t="shared" si="6" ref="I33:I55">B33*4</f>
        <v>20</v>
      </c>
      <c r="J33" s="115">
        <f aca="true" t="shared" si="7" ref="J33:J55">SUM(E33:H33)+I33</f>
        <v>795</v>
      </c>
      <c r="K33" s="248">
        <f aca="true" t="shared" si="8" ref="K33:K55">J33-$J$42</f>
        <v>76</v>
      </c>
      <c r="L33" s="117">
        <f aca="true" t="shared" si="9" ref="L33:L55">MIN(E33:H33)</f>
        <v>154</v>
      </c>
      <c r="M33" s="118">
        <f aca="true" t="shared" si="10" ref="M33:M55">MAX(E33:H33)</f>
        <v>240</v>
      </c>
      <c r="N33" s="133"/>
      <c r="O33" s="120"/>
      <c r="P33" s="121"/>
      <c r="Q33" s="120"/>
      <c r="R33" s="29">
        <f aca="true" t="shared" si="11" ref="R33:R55">Q33+P33+B33</f>
        <v>5</v>
      </c>
      <c r="S33" s="124"/>
      <c r="T33" s="125">
        <f aca="true" t="shared" si="12" ref="T33:T55">(J33-I33)/4</f>
        <v>193.75</v>
      </c>
      <c r="U33" s="125">
        <f aca="true" t="shared" si="13" ref="U33:U55">J33/4</f>
        <v>198.75</v>
      </c>
    </row>
    <row r="34" spans="1:21" s="110" customFormat="1" ht="20.25" customHeight="1" thickBot="1">
      <c r="A34" s="126">
        <v>2</v>
      </c>
      <c r="B34" s="127">
        <v>0</v>
      </c>
      <c r="C34" s="249" t="s">
        <v>75</v>
      </c>
      <c r="D34" s="129" t="s">
        <v>44</v>
      </c>
      <c r="E34" s="250">
        <v>231</v>
      </c>
      <c r="F34" s="251">
        <v>164</v>
      </c>
      <c r="G34" s="250">
        <v>236</v>
      </c>
      <c r="H34" s="130">
        <v>153</v>
      </c>
      <c r="I34" s="132">
        <f t="shared" si="6"/>
        <v>0</v>
      </c>
      <c r="J34" s="115">
        <f t="shared" si="7"/>
        <v>784</v>
      </c>
      <c r="K34" s="248">
        <f t="shared" si="8"/>
        <v>65</v>
      </c>
      <c r="L34" s="117">
        <f t="shared" si="9"/>
        <v>153</v>
      </c>
      <c r="M34" s="118">
        <f t="shared" si="10"/>
        <v>236</v>
      </c>
      <c r="N34" s="133"/>
      <c r="O34" s="252"/>
      <c r="P34" s="135"/>
      <c r="Q34" s="136"/>
      <c r="R34" s="29">
        <f t="shared" si="11"/>
        <v>0</v>
      </c>
      <c r="S34" s="137"/>
      <c r="T34" s="138">
        <f t="shared" si="12"/>
        <v>196</v>
      </c>
      <c r="U34" s="125">
        <f t="shared" si="13"/>
        <v>196</v>
      </c>
    </row>
    <row r="35" spans="1:21" s="110" customFormat="1" ht="20.25" customHeight="1" thickTop="1">
      <c r="A35" s="139">
        <v>3</v>
      </c>
      <c r="B35" s="24">
        <v>20</v>
      </c>
      <c r="C35" s="232" t="s">
        <v>68</v>
      </c>
      <c r="D35" s="24" t="s">
        <v>39</v>
      </c>
      <c r="E35" s="156">
        <v>177</v>
      </c>
      <c r="F35" s="113">
        <v>148</v>
      </c>
      <c r="G35" s="112">
        <v>155</v>
      </c>
      <c r="H35" s="112">
        <v>190</v>
      </c>
      <c r="I35" s="114">
        <f t="shared" si="6"/>
        <v>80</v>
      </c>
      <c r="J35" s="115">
        <f t="shared" si="7"/>
        <v>750</v>
      </c>
      <c r="K35" s="248">
        <f t="shared" si="8"/>
        <v>31</v>
      </c>
      <c r="L35" s="117">
        <f t="shared" si="9"/>
        <v>148</v>
      </c>
      <c r="M35" s="118">
        <f t="shared" si="10"/>
        <v>190</v>
      </c>
      <c r="N35" s="133"/>
      <c r="O35" s="120"/>
      <c r="P35" s="157"/>
      <c r="Q35" s="121"/>
      <c r="R35" s="29">
        <f t="shared" si="11"/>
        <v>20</v>
      </c>
      <c r="S35" s="124"/>
      <c r="T35" s="138">
        <f t="shared" si="12"/>
        <v>167.5</v>
      </c>
      <c r="U35" s="125">
        <f t="shared" si="13"/>
        <v>187.5</v>
      </c>
    </row>
    <row r="36" spans="1:21" s="110" customFormat="1" ht="20.25" customHeight="1" thickBot="1">
      <c r="A36" s="143">
        <v>4</v>
      </c>
      <c r="B36" s="144">
        <v>3</v>
      </c>
      <c r="C36" s="253" t="s">
        <v>77</v>
      </c>
      <c r="D36" s="144" t="s">
        <v>86</v>
      </c>
      <c r="E36" s="254">
        <v>190</v>
      </c>
      <c r="F36" s="255">
        <v>200</v>
      </c>
      <c r="G36" s="147">
        <v>164</v>
      </c>
      <c r="H36" s="147">
        <v>178</v>
      </c>
      <c r="I36" s="148">
        <f t="shared" si="6"/>
        <v>12</v>
      </c>
      <c r="J36" s="149">
        <f t="shared" si="7"/>
        <v>744</v>
      </c>
      <c r="K36" s="256">
        <f t="shared" si="8"/>
        <v>25</v>
      </c>
      <c r="L36" s="150">
        <f t="shared" si="9"/>
        <v>164</v>
      </c>
      <c r="M36" s="118">
        <f t="shared" si="10"/>
        <v>200</v>
      </c>
      <c r="N36" s="151"/>
      <c r="O36" s="152"/>
      <c r="P36" s="257">
        <v>190</v>
      </c>
      <c r="Q36" s="120"/>
      <c r="R36" s="29">
        <f t="shared" si="11"/>
        <v>193</v>
      </c>
      <c r="S36" s="124" t="s">
        <v>61</v>
      </c>
      <c r="T36" s="138">
        <f t="shared" si="12"/>
        <v>183</v>
      </c>
      <c r="U36" s="125">
        <f t="shared" si="13"/>
        <v>186</v>
      </c>
    </row>
    <row r="37" spans="1:21" s="159" customFormat="1" ht="18" customHeight="1" thickTop="1">
      <c r="A37" s="154">
        <v>5</v>
      </c>
      <c r="B37" s="24">
        <v>4</v>
      </c>
      <c r="C37" s="50" t="s">
        <v>73</v>
      </c>
      <c r="D37" s="24" t="s">
        <v>87</v>
      </c>
      <c r="E37" s="156">
        <v>183</v>
      </c>
      <c r="F37" s="156">
        <v>136</v>
      </c>
      <c r="G37" s="156">
        <v>192</v>
      </c>
      <c r="H37" s="258">
        <v>214</v>
      </c>
      <c r="I37" s="114">
        <f t="shared" si="6"/>
        <v>16</v>
      </c>
      <c r="J37" s="115">
        <f t="shared" si="7"/>
        <v>741</v>
      </c>
      <c r="K37" s="248">
        <f t="shared" si="8"/>
        <v>22</v>
      </c>
      <c r="L37" s="117">
        <f t="shared" si="9"/>
        <v>136</v>
      </c>
      <c r="M37" s="118">
        <f t="shared" si="10"/>
        <v>214</v>
      </c>
      <c r="N37" s="133"/>
      <c r="O37" s="120"/>
      <c r="P37" s="157"/>
      <c r="Q37" s="158"/>
      <c r="R37" s="29">
        <f t="shared" si="11"/>
        <v>4</v>
      </c>
      <c r="S37" s="137"/>
      <c r="T37" s="138">
        <f t="shared" si="12"/>
        <v>181.25</v>
      </c>
      <c r="U37" s="125">
        <f t="shared" si="13"/>
        <v>185.25</v>
      </c>
    </row>
    <row r="38" spans="1:21" s="159" customFormat="1" ht="18" customHeight="1">
      <c r="A38" s="160">
        <v>6</v>
      </c>
      <c r="B38" s="161">
        <v>0</v>
      </c>
      <c r="C38" s="259" t="s">
        <v>74</v>
      </c>
      <c r="D38" s="163" t="s">
        <v>42</v>
      </c>
      <c r="E38" s="112">
        <v>186</v>
      </c>
      <c r="F38" s="165">
        <v>190</v>
      </c>
      <c r="G38" s="164">
        <v>160</v>
      </c>
      <c r="H38" s="260">
        <v>199</v>
      </c>
      <c r="I38" s="166">
        <f t="shared" si="6"/>
        <v>0</v>
      </c>
      <c r="J38" s="115">
        <f t="shared" si="7"/>
        <v>735</v>
      </c>
      <c r="K38" s="248">
        <f t="shared" si="8"/>
        <v>16</v>
      </c>
      <c r="L38" s="117">
        <f t="shared" si="9"/>
        <v>160</v>
      </c>
      <c r="M38" s="118">
        <f t="shared" si="10"/>
        <v>199</v>
      </c>
      <c r="N38" s="167"/>
      <c r="O38" s="261">
        <v>199</v>
      </c>
      <c r="P38" s="157"/>
      <c r="Q38" s="121"/>
      <c r="R38" s="29">
        <f t="shared" si="11"/>
        <v>0</v>
      </c>
      <c r="S38" s="124" t="s">
        <v>37</v>
      </c>
      <c r="T38" s="138">
        <f t="shared" si="12"/>
        <v>183.75</v>
      </c>
      <c r="U38" s="125">
        <f t="shared" si="13"/>
        <v>183.75</v>
      </c>
    </row>
    <row r="39" spans="1:21" s="110" customFormat="1" ht="15.75" customHeight="1">
      <c r="A39" s="160">
        <v>7</v>
      </c>
      <c r="B39" s="46">
        <v>20</v>
      </c>
      <c r="C39" s="241" t="s">
        <v>41</v>
      </c>
      <c r="D39" s="79" t="s">
        <v>88</v>
      </c>
      <c r="E39" s="168">
        <v>148</v>
      </c>
      <c r="F39" s="168">
        <v>140</v>
      </c>
      <c r="G39" s="169">
        <v>202</v>
      </c>
      <c r="H39" s="170">
        <v>159</v>
      </c>
      <c r="I39" s="166">
        <f t="shared" si="6"/>
        <v>80</v>
      </c>
      <c r="J39" s="115">
        <f t="shared" si="7"/>
        <v>729</v>
      </c>
      <c r="K39" s="248">
        <f t="shared" si="8"/>
        <v>10</v>
      </c>
      <c r="L39" s="117">
        <f t="shared" si="9"/>
        <v>140</v>
      </c>
      <c r="M39" s="118">
        <f t="shared" si="10"/>
        <v>202</v>
      </c>
      <c r="N39" s="133"/>
      <c r="O39" s="209">
        <v>116</v>
      </c>
      <c r="P39" s="158"/>
      <c r="Q39" s="136"/>
      <c r="R39" s="29">
        <f t="shared" si="11"/>
        <v>20</v>
      </c>
      <c r="S39" s="137" t="s">
        <v>89</v>
      </c>
      <c r="T39" s="138">
        <f t="shared" si="12"/>
        <v>162.25</v>
      </c>
      <c r="U39" s="125">
        <f t="shared" si="13"/>
        <v>182.25</v>
      </c>
    </row>
    <row r="40" spans="1:21" s="110" customFormat="1" ht="15.75" customHeight="1">
      <c r="A40" s="160">
        <v>8</v>
      </c>
      <c r="B40" s="79">
        <v>28</v>
      </c>
      <c r="C40" s="241" t="s">
        <v>90</v>
      </c>
      <c r="D40" s="79" t="s">
        <v>34</v>
      </c>
      <c r="E40" s="168">
        <v>147</v>
      </c>
      <c r="F40" s="209">
        <v>150</v>
      </c>
      <c r="G40" s="168">
        <v>177</v>
      </c>
      <c r="H40" s="168">
        <v>139</v>
      </c>
      <c r="I40" s="166">
        <f t="shared" si="6"/>
        <v>112</v>
      </c>
      <c r="J40" s="115">
        <f t="shared" si="7"/>
        <v>725</v>
      </c>
      <c r="K40" s="248">
        <f t="shared" si="8"/>
        <v>6</v>
      </c>
      <c r="L40" s="117">
        <f t="shared" si="9"/>
        <v>139</v>
      </c>
      <c r="M40" s="118">
        <f t="shared" si="10"/>
        <v>177</v>
      </c>
      <c r="N40" s="133"/>
      <c r="O40" s="209">
        <v>150</v>
      </c>
      <c r="P40" s="135"/>
      <c r="Q40" s="262"/>
      <c r="R40" s="29">
        <f t="shared" si="11"/>
        <v>28</v>
      </c>
      <c r="S40" s="137" t="s">
        <v>36</v>
      </c>
      <c r="T40" s="138">
        <f t="shared" si="12"/>
        <v>153.25</v>
      </c>
      <c r="U40" s="125">
        <f t="shared" si="13"/>
        <v>181.25</v>
      </c>
    </row>
    <row r="41" spans="1:21" s="110" customFormat="1" ht="18.75" customHeight="1">
      <c r="A41" s="160">
        <v>9</v>
      </c>
      <c r="B41" s="79">
        <v>10</v>
      </c>
      <c r="C41" s="80" t="s">
        <v>188</v>
      </c>
      <c r="D41" s="79" t="s">
        <v>66</v>
      </c>
      <c r="E41" s="263">
        <v>181</v>
      </c>
      <c r="F41" s="170">
        <v>151</v>
      </c>
      <c r="G41" s="264">
        <v>206</v>
      </c>
      <c r="H41" s="170">
        <v>144</v>
      </c>
      <c r="I41" s="166">
        <f t="shared" si="6"/>
        <v>40</v>
      </c>
      <c r="J41" s="115">
        <f t="shared" si="7"/>
        <v>722</v>
      </c>
      <c r="K41" s="248">
        <f t="shared" si="8"/>
        <v>3</v>
      </c>
      <c r="L41" s="117">
        <f t="shared" si="9"/>
        <v>144</v>
      </c>
      <c r="M41" s="118">
        <f t="shared" si="10"/>
        <v>206</v>
      </c>
      <c r="N41" s="198"/>
      <c r="O41" s="158"/>
      <c r="P41" s="263">
        <v>181</v>
      </c>
      <c r="Q41" s="136"/>
      <c r="R41" s="29">
        <f t="shared" si="11"/>
        <v>191</v>
      </c>
      <c r="S41" s="137" t="s">
        <v>38</v>
      </c>
      <c r="T41" s="138">
        <f t="shared" si="12"/>
        <v>170.5</v>
      </c>
      <c r="U41" s="125">
        <f t="shared" si="13"/>
        <v>180.5</v>
      </c>
    </row>
    <row r="42" spans="1:21" s="110" customFormat="1" ht="21" customHeight="1" thickBot="1">
      <c r="A42" s="171">
        <v>10</v>
      </c>
      <c r="B42" s="172">
        <v>12</v>
      </c>
      <c r="C42" s="265" t="s">
        <v>81</v>
      </c>
      <c r="D42" s="172" t="s">
        <v>91</v>
      </c>
      <c r="E42" s="266">
        <v>157</v>
      </c>
      <c r="F42" s="174">
        <v>166</v>
      </c>
      <c r="G42" s="174">
        <v>170</v>
      </c>
      <c r="H42" s="174">
        <v>178</v>
      </c>
      <c r="I42" s="175">
        <f t="shared" si="6"/>
        <v>48</v>
      </c>
      <c r="J42" s="176">
        <f t="shared" si="7"/>
        <v>719</v>
      </c>
      <c r="K42" s="267">
        <f t="shared" si="8"/>
        <v>0</v>
      </c>
      <c r="L42" s="177">
        <f t="shared" si="9"/>
        <v>157</v>
      </c>
      <c r="M42" s="118">
        <f t="shared" si="10"/>
        <v>178</v>
      </c>
      <c r="N42" s="268"/>
      <c r="O42" s="180">
        <v>148</v>
      </c>
      <c r="P42" s="269"/>
      <c r="Q42" s="270"/>
      <c r="R42" s="183">
        <f t="shared" si="11"/>
        <v>12</v>
      </c>
      <c r="S42" s="184" t="s">
        <v>65</v>
      </c>
      <c r="T42" s="138">
        <f t="shared" si="12"/>
        <v>167.75</v>
      </c>
      <c r="U42" s="125">
        <f t="shared" si="13"/>
        <v>179.75</v>
      </c>
    </row>
    <row r="43" spans="1:21" s="110" customFormat="1" ht="21" customHeight="1" thickTop="1">
      <c r="A43" s="271">
        <v>11</v>
      </c>
      <c r="B43" s="79">
        <v>0</v>
      </c>
      <c r="C43" s="236" t="s">
        <v>80</v>
      </c>
      <c r="D43" s="79" t="s">
        <v>61</v>
      </c>
      <c r="E43" s="272">
        <v>185</v>
      </c>
      <c r="F43" s="272">
        <v>175</v>
      </c>
      <c r="G43" s="272">
        <v>168</v>
      </c>
      <c r="H43" s="272">
        <v>191</v>
      </c>
      <c r="I43" s="166">
        <f t="shared" si="6"/>
        <v>0</v>
      </c>
      <c r="J43" s="115">
        <f t="shared" si="7"/>
        <v>719</v>
      </c>
      <c r="K43" s="248">
        <f t="shared" si="8"/>
        <v>0</v>
      </c>
      <c r="L43" s="117">
        <f t="shared" si="9"/>
        <v>168</v>
      </c>
      <c r="M43" s="118">
        <f t="shared" si="10"/>
        <v>191</v>
      </c>
      <c r="N43" s="119"/>
      <c r="O43" s="158"/>
      <c r="P43" s="135"/>
      <c r="Q43" s="136"/>
      <c r="R43" s="29">
        <f t="shared" si="11"/>
        <v>0</v>
      </c>
      <c r="S43" s="137"/>
      <c r="T43" s="138">
        <f t="shared" si="12"/>
        <v>179.75</v>
      </c>
      <c r="U43" s="125">
        <f t="shared" si="13"/>
        <v>179.75</v>
      </c>
    </row>
    <row r="44" spans="1:21" s="110" customFormat="1" ht="21" customHeight="1">
      <c r="A44" s="82">
        <v>12</v>
      </c>
      <c r="B44" s="46">
        <v>5</v>
      </c>
      <c r="C44" s="241" t="s">
        <v>28</v>
      </c>
      <c r="D44" s="79" t="s">
        <v>40</v>
      </c>
      <c r="E44" s="168">
        <v>166</v>
      </c>
      <c r="F44" s="170">
        <v>171</v>
      </c>
      <c r="G44" s="199">
        <v>181</v>
      </c>
      <c r="H44" s="170">
        <v>174</v>
      </c>
      <c r="I44" s="166">
        <f t="shared" si="6"/>
        <v>20</v>
      </c>
      <c r="J44" s="115">
        <f t="shared" si="7"/>
        <v>712</v>
      </c>
      <c r="K44" s="248">
        <f t="shared" si="8"/>
        <v>-7</v>
      </c>
      <c r="L44" s="117">
        <f t="shared" si="9"/>
        <v>166</v>
      </c>
      <c r="M44" s="118">
        <f t="shared" si="10"/>
        <v>181</v>
      </c>
      <c r="N44" s="133"/>
      <c r="O44" s="199">
        <v>181</v>
      </c>
      <c r="P44" s="135"/>
      <c r="Q44" s="136"/>
      <c r="R44" s="29">
        <f t="shared" si="11"/>
        <v>5</v>
      </c>
      <c r="S44" s="137" t="s">
        <v>66</v>
      </c>
      <c r="T44" s="138">
        <f t="shared" si="12"/>
        <v>173</v>
      </c>
      <c r="U44" s="125">
        <f t="shared" si="13"/>
        <v>178</v>
      </c>
    </row>
    <row r="45" spans="1:21" s="110" customFormat="1" ht="21" customHeight="1">
      <c r="A45" s="82">
        <v>13</v>
      </c>
      <c r="B45" s="79">
        <v>2</v>
      </c>
      <c r="C45" s="80" t="s">
        <v>92</v>
      </c>
      <c r="D45" s="79" t="s">
        <v>35</v>
      </c>
      <c r="E45" s="209">
        <v>173</v>
      </c>
      <c r="F45" s="112">
        <v>171</v>
      </c>
      <c r="G45" s="170">
        <v>178</v>
      </c>
      <c r="H45" s="170">
        <v>162</v>
      </c>
      <c r="I45" s="166">
        <f t="shared" si="6"/>
        <v>8</v>
      </c>
      <c r="J45" s="115">
        <f t="shared" si="7"/>
        <v>692</v>
      </c>
      <c r="K45" s="248">
        <f t="shared" si="8"/>
        <v>-27</v>
      </c>
      <c r="L45" s="117">
        <f t="shared" si="9"/>
        <v>162</v>
      </c>
      <c r="M45" s="118">
        <f t="shared" si="10"/>
        <v>178</v>
      </c>
      <c r="N45" s="167"/>
      <c r="O45" s="261">
        <v>173</v>
      </c>
      <c r="P45" s="157"/>
      <c r="Q45" s="121"/>
      <c r="R45" s="29">
        <f t="shared" si="11"/>
        <v>2</v>
      </c>
      <c r="S45" s="124" t="s">
        <v>40</v>
      </c>
      <c r="T45" s="138">
        <f t="shared" si="12"/>
        <v>171</v>
      </c>
      <c r="U45" s="125">
        <f t="shared" si="13"/>
        <v>173</v>
      </c>
    </row>
    <row r="46" spans="1:21" s="110" customFormat="1" ht="18">
      <c r="A46" s="271">
        <v>14</v>
      </c>
      <c r="B46" s="79">
        <v>19</v>
      </c>
      <c r="C46" s="80" t="s">
        <v>93</v>
      </c>
      <c r="D46" s="79" t="s">
        <v>62</v>
      </c>
      <c r="E46" s="168">
        <v>151</v>
      </c>
      <c r="F46" s="170">
        <v>160</v>
      </c>
      <c r="G46" s="170">
        <v>157</v>
      </c>
      <c r="H46" s="199">
        <v>133</v>
      </c>
      <c r="I46" s="166">
        <f t="shared" si="6"/>
        <v>76</v>
      </c>
      <c r="J46" s="195">
        <f t="shared" si="7"/>
        <v>677</v>
      </c>
      <c r="K46" s="116">
        <f t="shared" si="8"/>
        <v>-42</v>
      </c>
      <c r="L46" s="196">
        <f t="shared" si="9"/>
        <v>133</v>
      </c>
      <c r="M46" s="118">
        <f t="shared" si="10"/>
        <v>160</v>
      </c>
      <c r="N46" s="198"/>
      <c r="O46" s="199">
        <v>133</v>
      </c>
      <c r="P46" s="135"/>
      <c r="Q46" s="136"/>
      <c r="R46" s="200">
        <f t="shared" si="11"/>
        <v>19</v>
      </c>
      <c r="S46" s="137" t="s">
        <v>34</v>
      </c>
      <c r="T46" s="125">
        <f t="shared" si="12"/>
        <v>150.25</v>
      </c>
      <c r="U46" s="125">
        <f t="shared" si="13"/>
        <v>169.25</v>
      </c>
    </row>
    <row r="47" spans="1:21" s="110" customFormat="1" ht="18.75" thickBot="1">
      <c r="A47" s="273">
        <v>15</v>
      </c>
      <c r="B47" s="274">
        <v>1</v>
      </c>
      <c r="C47" s="275" t="s">
        <v>84</v>
      </c>
      <c r="D47" s="274" t="s">
        <v>60</v>
      </c>
      <c r="E47" s="276">
        <v>164</v>
      </c>
      <c r="F47" s="276">
        <v>176</v>
      </c>
      <c r="G47" s="277">
        <v>153</v>
      </c>
      <c r="H47" s="277">
        <v>175</v>
      </c>
      <c r="I47" s="278">
        <f t="shared" si="6"/>
        <v>4</v>
      </c>
      <c r="J47" s="279">
        <f t="shared" si="7"/>
        <v>672</v>
      </c>
      <c r="K47" s="280">
        <f t="shared" si="8"/>
        <v>-47</v>
      </c>
      <c r="L47" s="281">
        <f t="shared" si="9"/>
        <v>153</v>
      </c>
      <c r="M47" s="118">
        <f t="shared" si="10"/>
        <v>176</v>
      </c>
      <c r="N47" s="282"/>
      <c r="O47" s="283"/>
      <c r="P47" s="284"/>
      <c r="Q47" s="285">
        <v>164</v>
      </c>
      <c r="R47" s="286">
        <f t="shared" si="11"/>
        <v>165</v>
      </c>
      <c r="S47" s="287" t="s">
        <v>33</v>
      </c>
      <c r="T47" s="288">
        <f t="shared" si="12"/>
        <v>167</v>
      </c>
      <c r="U47" s="288">
        <f t="shared" si="13"/>
        <v>168</v>
      </c>
    </row>
    <row r="48" spans="1:21" s="211" customFormat="1" ht="18">
      <c r="A48" s="210">
        <v>16</v>
      </c>
      <c r="B48" s="24">
        <v>25</v>
      </c>
      <c r="C48" s="188" t="s">
        <v>94</v>
      </c>
      <c r="D48" s="24" t="s">
        <v>95</v>
      </c>
      <c r="E48" s="112">
        <v>134</v>
      </c>
      <c r="F48" s="156">
        <v>142</v>
      </c>
      <c r="G48" s="112">
        <v>155</v>
      </c>
      <c r="H48" s="112">
        <v>130</v>
      </c>
      <c r="I48" s="114">
        <f t="shared" si="6"/>
        <v>100</v>
      </c>
      <c r="J48" s="115">
        <f t="shared" si="7"/>
        <v>661</v>
      </c>
      <c r="K48" s="248">
        <f t="shared" si="8"/>
        <v>-58</v>
      </c>
      <c r="L48" s="117">
        <f t="shared" si="9"/>
        <v>130</v>
      </c>
      <c r="M48" s="118">
        <f t="shared" si="10"/>
        <v>155</v>
      </c>
      <c r="N48" s="167"/>
      <c r="O48" s="190"/>
      <c r="P48" s="157"/>
      <c r="Q48" s="190"/>
      <c r="R48" s="29">
        <f t="shared" si="11"/>
        <v>25</v>
      </c>
      <c r="S48" s="124"/>
      <c r="T48" s="138">
        <f t="shared" si="12"/>
        <v>140.25</v>
      </c>
      <c r="U48" s="138">
        <f t="shared" si="13"/>
        <v>165.25</v>
      </c>
    </row>
    <row r="49" spans="1:21" s="211" customFormat="1" ht="16.5" customHeight="1">
      <c r="A49" s="207">
        <v>17</v>
      </c>
      <c r="B49" s="46">
        <v>11</v>
      </c>
      <c r="C49" s="80" t="s">
        <v>96</v>
      </c>
      <c r="D49" s="79" t="s">
        <v>65</v>
      </c>
      <c r="E49" s="170">
        <v>194</v>
      </c>
      <c r="F49" s="193">
        <v>149</v>
      </c>
      <c r="G49" s="170">
        <v>146</v>
      </c>
      <c r="H49" s="170">
        <v>120</v>
      </c>
      <c r="I49" s="166">
        <f t="shared" si="6"/>
        <v>44</v>
      </c>
      <c r="J49" s="115">
        <f t="shared" si="7"/>
        <v>653</v>
      </c>
      <c r="K49" s="248">
        <f t="shared" si="8"/>
        <v>-66</v>
      </c>
      <c r="L49" s="117">
        <f t="shared" si="9"/>
        <v>120</v>
      </c>
      <c r="M49" s="118">
        <f t="shared" si="10"/>
        <v>194</v>
      </c>
      <c r="N49" s="167"/>
      <c r="O49" s="158"/>
      <c r="P49" s="135"/>
      <c r="Q49" s="136"/>
      <c r="R49" s="29">
        <f t="shared" si="11"/>
        <v>11</v>
      </c>
      <c r="S49" s="137"/>
      <c r="T49" s="138">
        <f t="shared" si="12"/>
        <v>152.25</v>
      </c>
      <c r="U49" s="125">
        <f t="shared" si="13"/>
        <v>163.25</v>
      </c>
    </row>
    <row r="50" spans="1:21" s="211" customFormat="1" ht="18">
      <c r="A50" s="92">
        <v>18</v>
      </c>
      <c r="B50" s="24">
        <v>10</v>
      </c>
      <c r="C50" s="188" t="s">
        <v>97</v>
      </c>
      <c r="D50" s="24" t="s">
        <v>89</v>
      </c>
      <c r="E50" s="112">
        <v>119</v>
      </c>
      <c r="F50" s="112">
        <v>194</v>
      </c>
      <c r="G50" s="156">
        <v>137</v>
      </c>
      <c r="H50" s="112">
        <v>158</v>
      </c>
      <c r="I50" s="114">
        <f t="shared" si="6"/>
        <v>40</v>
      </c>
      <c r="J50" s="115">
        <f t="shared" si="7"/>
        <v>648</v>
      </c>
      <c r="K50" s="248">
        <f t="shared" si="8"/>
        <v>-71</v>
      </c>
      <c r="L50" s="117">
        <f t="shared" si="9"/>
        <v>119</v>
      </c>
      <c r="M50" s="118">
        <f t="shared" si="10"/>
        <v>194</v>
      </c>
      <c r="N50" s="133"/>
      <c r="O50" s="120"/>
      <c r="P50" s="157"/>
      <c r="Q50" s="190"/>
      <c r="R50" s="29">
        <f t="shared" si="11"/>
        <v>10</v>
      </c>
      <c r="S50" s="124"/>
      <c r="T50" s="138">
        <f t="shared" si="12"/>
        <v>152</v>
      </c>
      <c r="U50" s="125">
        <f t="shared" si="13"/>
        <v>162</v>
      </c>
    </row>
    <row r="51" spans="1:21" s="211" customFormat="1" ht="16.5" customHeight="1">
      <c r="A51" s="92">
        <v>19</v>
      </c>
      <c r="B51" s="79">
        <v>4</v>
      </c>
      <c r="C51" s="289" t="s">
        <v>83</v>
      </c>
      <c r="D51" s="79" t="s">
        <v>31</v>
      </c>
      <c r="E51" s="170">
        <v>149</v>
      </c>
      <c r="F51" s="193">
        <v>173</v>
      </c>
      <c r="G51" s="170">
        <v>155</v>
      </c>
      <c r="H51" s="170">
        <v>143</v>
      </c>
      <c r="I51" s="166">
        <f t="shared" si="6"/>
        <v>16</v>
      </c>
      <c r="J51" s="115">
        <f t="shared" si="7"/>
        <v>636</v>
      </c>
      <c r="K51" s="248">
        <f t="shared" si="8"/>
        <v>-83</v>
      </c>
      <c r="L51" s="117">
        <f t="shared" si="9"/>
        <v>143</v>
      </c>
      <c r="M51" s="118">
        <f t="shared" si="10"/>
        <v>173</v>
      </c>
      <c r="N51" s="133"/>
      <c r="O51" s="136"/>
      <c r="P51" s="135"/>
      <c r="Q51" s="290">
        <v>157</v>
      </c>
      <c r="R51" s="123">
        <f t="shared" si="11"/>
        <v>161</v>
      </c>
      <c r="S51" s="137" t="s">
        <v>85</v>
      </c>
      <c r="T51" s="138">
        <f t="shared" si="12"/>
        <v>155</v>
      </c>
      <c r="U51" s="125">
        <f t="shared" si="13"/>
        <v>159</v>
      </c>
    </row>
    <row r="52" spans="1:21" s="292" customFormat="1" ht="16.5" customHeight="1">
      <c r="A52" s="207">
        <v>20</v>
      </c>
      <c r="B52" s="79">
        <v>18</v>
      </c>
      <c r="C52" s="206" t="s">
        <v>59</v>
      </c>
      <c r="D52" s="79" t="s">
        <v>36</v>
      </c>
      <c r="E52" s="170">
        <v>129</v>
      </c>
      <c r="F52" s="193">
        <v>122</v>
      </c>
      <c r="G52" s="170">
        <v>165</v>
      </c>
      <c r="H52" s="170">
        <v>146</v>
      </c>
      <c r="I52" s="166">
        <f t="shared" si="6"/>
        <v>72</v>
      </c>
      <c r="J52" s="115">
        <f t="shared" si="7"/>
        <v>634</v>
      </c>
      <c r="K52" s="248">
        <f t="shared" si="8"/>
        <v>-85</v>
      </c>
      <c r="L52" s="117">
        <f t="shared" si="9"/>
        <v>122</v>
      </c>
      <c r="M52" s="118">
        <f t="shared" si="10"/>
        <v>165</v>
      </c>
      <c r="N52" s="119"/>
      <c r="O52" s="136"/>
      <c r="P52" s="135"/>
      <c r="Q52" s="291">
        <v>139</v>
      </c>
      <c r="R52" s="123">
        <f t="shared" si="11"/>
        <v>157</v>
      </c>
      <c r="S52" s="137" t="s">
        <v>35</v>
      </c>
      <c r="T52" s="138">
        <f t="shared" si="12"/>
        <v>140.5</v>
      </c>
      <c r="U52" s="125">
        <f t="shared" si="13"/>
        <v>158.5</v>
      </c>
    </row>
    <row r="53" spans="1:21" s="211" customFormat="1" ht="17.25" customHeight="1">
      <c r="A53" s="92">
        <v>21</v>
      </c>
      <c r="B53" s="79">
        <v>5</v>
      </c>
      <c r="C53" s="80" t="s">
        <v>98</v>
      </c>
      <c r="D53" s="79" t="s">
        <v>38</v>
      </c>
      <c r="E53" s="170">
        <v>119</v>
      </c>
      <c r="F53" s="170">
        <v>132</v>
      </c>
      <c r="G53" s="170">
        <v>191</v>
      </c>
      <c r="H53" s="170">
        <v>145</v>
      </c>
      <c r="I53" s="166">
        <f t="shared" si="6"/>
        <v>20</v>
      </c>
      <c r="J53" s="115">
        <f t="shared" si="7"/>
        <v>607</v>
      </c>
      <c r="K53" s="248">
        <f t="shared" si="8"/>
        <v>-112</v>
      </c>
      <c r="L53" s="117">
        <f t="shared" si="9"/>
        <v>119</v>
      </c>
      <c r="M53" s="118">
        <f t="shared" si="10"/>
        <v>191</v>
      </c>
      <c r="N53" s="133"/>
      <c r="O53" s="158"/>
      <c r="P53" s="135"/>
      <c r="Q53" s="136"/>
      <c r="R53" s="29">
        <f t="shared" si="11"/>
        <v>5</v>
      </c>
      <c r="S53" s="137"/>
      <c r="T53" s="138">
        <f t="shared" si="12"/>
        <v>146.75</v>
      </c>
      <c r="U53" s="125">
        <f t="shared" si="13"/>
        <v>151.75</v>
      </c>
    </row>
    <row r="54" spans="1:21" s="211" customFormat="1" ht="17.25" customHeight="1">
      <c r="A54" s="92">
        <v>22</v>
      </c>
      <c r="B54" s="79">
        <v>6</v>
      </c>
      <c r="C54" s="293" t="s">
        <v>16</v>
      </c>
      <c r="D54" s="79" t="s">
        <v>37</v>
      </c>
      <c r="E54" s="168">
        <v>127</v>
      </c>
      <c r="F54" s="168">
        <v>125</v>
      </c>
      <c r="G54" s="168">
        <v>145</v>
      </c>
      <c r="H54" s="168">
        <v>160</v>
      </c>
      <c r="I54" s="166">
        <f t="shared" si="6"/>
        <v>24</v>
      </c>
      <c r="J54" s="115">
        <f t="shared" si="7"/>
        <v>581</v>
      </c>
      <c r="K54" s="248">
        <f t="shared" si="8"/>
        <v>-138</v>
      </c>
      <c r="L54" s="117">
        <f t="shared" si="9"/>
        <v>125</v>
      </c>
      <c r="M54" s="118">
        <f t="shared" si="10"/>
        <v>160</v>
      </c>
      <c r="N54" s="133"/>
      <c r="O54" s="136"/>
      <c r="P54" s="135"/>
      <c r="Q54" s="294">
        <v>162</v>
      </c>
      <c r="R54" s="123">
        <f t="shared" si="11"/>
        <v>168</v>
      </c>
      <c r="S54" s="137" t="s">
        <v>42</v>
      </c>
      <c r="T54" s="138">
        <f t="shared" si="12"/>
        <v>139.25</v>
      </c>
      <c r="U54" s="125">
        <f t="shared" si="13"/>
        <v>145.25</v>
      </c>
    </row>
    <row r="55" spans="1:21" s="211" customFormat="1" ht="17.25" customHeight="1">
      <c r="A55" s="92">
        <v>23</v>
      </c>
      <c r="B55" s="79">
        <v>28</v>
      </c>
      <c r="C55" s="241" t="s">
        <v>14</v>
      </c>
      <c r="D55" s="79" t="s">
        <v>33</v>
      </c>
      <c r="E55" s="168">
        <v>88</v>
      </c>
      <c r="F55" s="193">
        <v>100</v>
      </c>
      <c r="G55" s="170">
        <v>104</v>
      </c>
      <c r="H55" s="170">
        <v>87</v>
      </c>
      <c r="I55" s="166">
        <f t="shared" si="6"/>
        <v>112</v>
      </c>
      <c r="J55" s="115">
        <f t="shared" si="7"/>
        <v>491</v>
      </c>
      <c r="K55" s="248">
        <f t="shared" si="8"/>
        <v>-228</v>
      </c>
      <c r="L55" s="117">
        <f t="shared" si="9"/>
        <v>87</v>
      </c>
      <c r="M55" s="118">
        <f t="shared" si="10"/>
        <v>104</v>
      </c>
      <c r="N55" s="133"/>
      <c r="O55" s="136"/>
      <c r="P55" s="135"/>
      <c r="Q55" s="291">
        <v>104</v>
      </c>
      <c r="R55" s="123">
        <f t="shared" si="11"/>
        <v>132</v>
      </c>
      <c r="S55" s="137" t="s">
        <v>95</v>
      </c>
      <c r="T55" s="138">
        <f t="shared" si="12"/>
        <v>94.75</v>
      </c>
      <c r="U55" s="125">
        <f t="shared" si="13"/>
        <v>122.75</v>
      </c>
    </row>
    <row r="56" spans="2:20" s="211" customFormat="1" ht="16.5" customHeight="1">
      <c r="B56" s="2"/>
      <c r="C56" s="3"/>
      <c r="D56" s="4"/>
      <c r="E56" s="295">
        <v>169</v>
      </c>
      <c r="F56" s="295">
        <v>149</v>
      </c>
      <c r="G56" s="296">
        <v>136</v>
      </c>
      <c r="H56" s="296">
        <v>181</v>
      </c>
      <c r="I56" s="6"/>
      <c r="J56" s="5"/>
      <c r="K56" s="7"/>
      <c r="L56" s="7"/>
      <c r="M56" s="7"/>
      <c r="N56" s="5"/>
      <c r="O56" s="8"/>
      <c r="P56" s="8"/>
      <c r="Q56" s="8"/>
      <c r="R56" s="9"/>
      <c r="S56"/>
      <c r="T56" s="10"/>
    </row>
    <row r="57" spans="2:20" s="211" customFormat="1" ht="16.5" customHeight="1">
      <c r="B57" s="2"/>
      <c r="C57" s="3"/>
      <c r="D57" s="4"/>
      <c r="I57" s="6"/>
      <c r="J57" s="5"/>
      <c r="K57" s="7"/>
      <c r="L57" s="7"/>
      <c r="M57" s="7"/>
      <c r="N57" s="5"/>
      <c r="O57" s="8"/>
      <c r="P57" s="8"/>
      <c r="Q57" s="8"/>
      <c r="R57" s="9"/>
      <c r="S57"/>
      <c r="T57" s="10"/>
    </row>
    <row r="58" spans="1:20" s="211" customFormat="1" ht="16.5" customHeight="1">
      <c r="A58" s="1"/>
      <c r="B58" s="2"/>
      <c r="C58" s="3"/>
      <c r="D58" s="4"/>
      <c r="E58" s="1"/>
      <c r="F58" s="1"/>
      <c r="G58" s="5"/>
      <c r="H58" s="5"/>
      <c r="I58" s="6"/>
      <c r="J58" s="5"/>
      <c r="K58" s="7"/>
      <c r="L58" s="7"/>
      <c r="M58" s="7"/>
      <c r="N58" s="5"/>
      <c r="O58" s="8"/>
      <c r="P58" s="8"/>
      <c r="Q58" s="8"/>
      <c r="R58" s="9"/>
      <c r="S58"/>
      <c r="T58" s="10"/>
    </row>
    <row r="59" spans="1:20" s="211" customFormat="1" ht="16.5" customHeight="1">
      <c r="A59" s="1"/>
      <c r="B59" s="2"/>
      <c r="C59" s="3"/>
      <c r="D59" s="4"/>
      <c r="E59" s="1"/>
      <c r="F59" s="1"/>
      <c r="G59" s="5"/>
      <c r="H59" s="5"/>
      <c r="I59" s="6"/>
      <c r="J59" s="5"/>
      <c r="K59" s="7"/>
      <c r="L59" s="7"/>
      <c r="M59" s="7"/>
      <c r="N59" s="5"/>
      <c r="O59" s="8"/>
      <c r="P59" s="8"/>
      <c r="Q59" s="8"/>
      <c r="R59" s="9"/>
      <c r="S59"/>
      <c r="T59" s="10"/>
    </row>
    <row r="60" spans="21:25" ht="15">
      <c r="U60"/>
      <c r="Y60"/>
    </row>
  </sheetData>
  <sheetProtection password="CF7A" sheet="1" objects="1" scenarios="1" selectLockedCells="1" selectUnlockedCells="1"/>
  <printOptions horizontalCentered="1" verticalCentered="1"/>
  <pageMargins left="0.4" right="0.13" top="0.18" bottom="0.51" header="0.12" footer="0.45"/>
  <pageSetup fitToHeight="2" horizontalDpi="300" verticalDpi="300" orientation="landscape" paperSize="9" scale="74" r:id="rId2"/>
  <rowBreaks count="1" manualBreakCount="1">
    <brk id="2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AB60"/>
  <sheetViews>
    <sheetView zoomScale="75" zoomScaleNormal="75" zoomScaleSheetLayoutView="75" workbookViewId="0" topLeftCell="A1">
      <selection activeCell="C57" sqref="C57"/>
    </sheetView>
  </sheetViews>
  <sheetFormatPr defaultColWidth="9.140625" defaultRowHeight="12.75"/>
  <cols>
    <col min="1" max="1" width="4.57421875" style="1" customWidth="1"/>
    <col min="2" max="2" width="5.28125" style="2" customWidth="1"/>
    <col min="3" max="3" width="33.8515625" style="3" bestFit="1" customWidth="1"/>
    <col min="4" max="4" width="4.8515625" style="297" customWidth="1"/>
    <col min="5" max="6" width="6.140625" style="1" customWidth="1"/>
    <col min="7" max="7" width="6.421875" style="5" customWidth="1"/>
    <col min="8" max="8" width="6.57421875" style="5" customWidth="1"/>
    <col min="9" max="9" width="8.57421875" style="6" customWidth="1"/>
    <col min="10" max="10" width="10.28125" style="5" customWidth="1"/>
    <col min="11" max="11" width="7.00390625" style="7" customWidth="1"/>
    <col min="12" max="12" width="7.421875" style="7" customWidth="1"/>
    <col min="13" max="13" width="5.00390625" style="7" customWidth="1"/>
    <col min="14" max="14" width="1.7109375" style="5" customWidth="1"/>
    <col min="15" max="17" width="5.421875" style="8" customWidth="1"/>
    <col min="18" max="18" width="6.00390625" style="9" customWidth="1"/>
    <col min="19" max="19" width="5.421875" style="0" customWidth="1"/>
    <col min="20" max="20" width="6.00390625" style="10" bestFit="1" customWidth="1"/>
    <col min="21" max="21" width="6.140625" style="7" bestFit="1" customWidth="1"/>
    <col min="22" max="22" width="16.28125" style="0" customWidth="1"/>
    <col min="23" max="24" width="9.28125" style="0" bestFit="1" customWidth="1"/>
    <col min="25" max="25" width="9.140625" style="5" customWidth="1"/>
  </cols>
  <sheetData>
    <row r="1" spans="1:8" ht="18">
      <c r="A1" s="11" t="s">
        <v>0</v>
      </c>
      <c r="C1" s="12" t="s">
        <v>1</v>
      </c>
      <c r="E1" s="13"/>
      <c r="F1" s="13"/>
      <c r="G1" s="13"/>
      <c r="H1" s="13"/>
    </row>
    <row r="2" spans="1:28" ht="54.75" thickBot="1">
      <c r="A2" s="14" t="s">
        <v>2</v>
      </c>
      <c r="B2" s="15" t="s">
        <v>3</v>
      </c>
      <c r="C2" s="16" t="s">
        <v>4</v>
      </c>
      <c r="D2" s="298" t="s">
        <v>5</v>
      </c>
      <c r="E2" s="66" t="s">
        <v>6</v>
      </c>
      <c r="F2" s="66" t="s">
        <v>7</v>
      </c>
      <c r="G2" s="19" t="s">
        <v>8</v>
      </c>
      <c r="H2" s="19" t="s">
        <v>9</v>
      </c>
      <c r="I2" s="20" t="s">
        <v>10</v>
      </c>
      <c r="J2" s="21" t="s">
        <v>11</v>
      </c>
      <c r="K2" s="22" t="s">
        <v>12</v>
      </c>
      <c r="M2" s="6"/>
      <c r="N2" s="7"/>
      <c r="O2" s="7"/>
      <c r="P2" s="7"/>
      <c r="R2" s="5"/>
      <c r="S2" s="5"/>
      <c r="T2" s="8"/>
      <c r="U2" s="9"/>
      <c r="W2" s="10"/>
      <c r="X2" s="7"/>
      <c r="Y2"/>
      <c r="AB2" s="5"/>
    </row>
    <row r="3" spans="1:28" ht="18">
      <c r="A3" s="23" t="s">
        <v>13</v>
      </c>
      <c r="B3" s="299">
        <v>13</v>
      </c>
      <c r="C3" s="300" t="s">
        <v>99</v>
      </c>
      <c r="D3" s="301" t="s">
        <v>35</v>
      </c>
      <c r="E3" s="27">
        <v>210</v>
      </c>
      <c r="F3" s="223">
        <v>210</v>
      </c>
      <c r="G3" s="29">
        <f aca="true" t="shared" si="0" ref="G3:G10">E3+B3</f>
        <v>223</v>
      </c>
      <c r="H3" s="30">
        <f aca="true" t="shared" si="1" ref="H3:H10">F3+B3</f>
        <v>223</v>
      </c>
      <c r="I3" s="31">
        <f aca="true" t="shared" si="2" ref="I3:I10">H3+G3</f>
        <v>446</v>
      </c>
      <c r="J3" s="32">
        <f aca="true" t="shared" si="3" ref="J3:J10">I3-$I$3</f>
        <v>0</v>
      </c>
      <c r="K3" s="33">
        <v>57</v>
      </c>
      <c r="M3" s="34"/>
      <c r="N3" s="7"/>
      <c r="O3" s="7"/>
      <c r="P3" s="7"/>
      <c r="R3" s="5"/>
      <c r="S3" s="5"/>
      <c r="T3" s="8"/>
      <c r="U3" s="9"/>
      <c r="W3" s="10"/>
      <c r="X3" s="7"/>
      <c r="Y3"/>
      <c r="AB3" s="5"/>
    </row>
    <row r="4" spans="1:28" ht="18">
      <c r="A4" s="23" t="s">
        <v>15</v>
      </c>
      <c r="B4" s="302">
        <v>6</v>
      </c>
      <c r="C4" s="303" t="s">
        <v>73</v>
      </c>
      <c r="D4" s="304" t="s">
        <v>61</v>
      </c>
      <c r="E4" s="38">
        <v>241</v>
      </c>
      <c r="F4" s="225">
        <v>180</v>
      </c>
      <c r="G4" s="29">
        <f t="shared" si="0"/>
        <v>247</v>
      </c>
      <c r="H4" s="30">
        <f t="shared" si="1"/>
        <v>186</v>
      </c>
      <c r="I4" s="31">
        <f t="shared" si="2"/>
        <v>433</v>
      </c>
      <c r="J4" s="32">
        <f t="shared" si="3"/>
        <v>-13</v>
      </c>
      <c r="K4" s="33">
        <v>41</v>
      </c>
      <c r="M4" s="34"/>
      <c r="N4" s="7"/>
      <c r="O4" s="7"/>
      <c r="P4" s="7"/>
      <c r="R4" s="5"/>
      <c r="S4" s="5"/>
      <c r="T4" s="8"/>
      <c r="U4" s="9"/>
      <c r="W4" s="10"/>
      <c r="X4" s="7"/>
      <c r="Y4"/>
      <c r="AB4" s="5"/>
    </row>
    <row r="5" spans="1:28" ht="18">
      <c r="A5" s="40" t="s">
        <v>17</v>
      </c>
      <c r="B5" s="299">
        <v>3</v>
      </c>
      <c r="C5" s="305" t="s">
        <v>77</v>
      </c>
      <c r="D5" s="306" t="s">
        <v>89</v>
      </c>
      <c r="E5" s="38">
        <v>191</v>
      </c>
      <c r="F5" s="225">
        <v>216</v>
      </c>
      <c r="G5" s="29">
        <f t="shared" si="0"/>
        <v>194</v>
      </c>
      <c r="H5" s="30">
        <f t="shared" si="1"/>
        <v>219</v>
      </c>
      <c r="I5" s="31">
        <f t="shared" si="2"/>
        <v>413</v>
      </c>
      <c r="J5" s="32">
        <f t="shared" si="3"/>
        <v>-33</v>
      </c>
      <c r="K5" s="33">
        <v>31</v>
      </c>
      <c r="M5" s="34"/>
      <c r="N5" s="7"/>
      <c r="O5" s="7"/>
      <c r="P5" s="7"/>
      <c r="R5" s="5"/>
      <c r="S5" s="5"/>
      <c r="T5" s="8"/>
      <c r="U5" s="9"/>
      <c r="W5" s="10"/>
      <c r="X5" s="7"/>
      <c r="Y5"/>
      <c r="AB5" s="5"/>
    </row>
    <row r="6" spans="1:28" ht="18">
      <c r="A6" s="23" t="s">
        <v>19</v>
      </c>
      <c r="B6" s="302">
        <v>12</v>
      </c>
      <c r="C6" s="307" t="s">
        <v>81</v>
      </c>
      <c r="D6" s="304" t="s">
        <v>37</v>
      </c>
      <c r="E6" s="38">
        <v>200</v>
      </c>
      <c r="F6" s="225">
        <v>179</v>
      </c>
      <c r="G6" s="29">
        <f t="shared" si="0"/>
        <v>212</v>
      </c>
      <c r="H6" s="30">
        <f t="shared" si="1"/>
        <v>191</v>
      </c>
      <c r="I6" s="31">
        <f t="shared" si="2"/>
        <v>403</v>
      </c>
      <c r="J6" s="32">
        <f t="shared" si="3"/>
        <v>-43</v>
      </c>
      <c r="K6" s="33" t="s">
        <v>100</v>
      </c>
      <c r="M6" s="34"/>
      <c r="N6" s="7"/>
      <c r="O6" s="7"/>
      <c r="P6" s="7"/>
      <c r="R6" s="5"/>
      <c r="S6" s="5"/>
      <c r="T6" s="8"/>
      <c r="U6" s="9"/>
      <c r="W6" s="10"/>
      <c r="X6" s="7"/>
      <c r="Y6"/>
      <c r="AB6" s="5"/>
    </row>
    <row r="7" spans="1:28" ht="18">
      <c r="A7" s="23" t="s">
        <v>22</v>
      </c>
      <c r="B7" s="299">
        <v>22</v>
      </c>
      <c r="C7" s="305" t="s">
        <v>20</v>
      </c>
      <c r="D7" s="304" t="s">
        <v>42</v>
      </c>
      <c r="E7" s="38">
        <v>202</v>
      </c>
      <c r="F7" s="225">
        <v>155</v>
      </c>
      <c r="G7" s="29">
        <f t="shared" si="0"/>
        <v>224</v>
      </c>
      <c r="H7" s="30">
        <f t="shared" si="1"/>
        <v>177</v>
      </c>
      <c r="I7" s="31">
        <f t="shared" si="2"/>
        <v>401</v>
      </c>
      <c r="J7" s="32">
        <f t="shared" si="3"/>
        <v>-45</v>
      </c>
      <c r="K7" s="33" t="s">
        <v>24</v>
      </c>
      <c r="M7" s="34"/>
      <c r="N7" s="7"/>
      <c r="O7" s="7"/>
      <c r="P7" s="7"/>
      <c r="R7" s="5"/>
      <c r="S7" s="5"/>
      <c r="T7" s="8"/>
      <c r="U7" s="9"/>
      <c r="W7" s="10"/>
      <c r="X7" s="7"/>
      <c r="Y7"/>
      <c r="AB7" s="5"/>
    </row>
    <row r="8" spans="1:28" ht="18.75" thickBot="1">
      <c r="A8" s="51" t="s">
        <v>25</v>
      </c>
      <c r="B8" s="308">
        <v>11</v>
      </c>
      <c r="C8" s="309" t="s">
        <v>75</v>
      </c>
      <c r="D8" s="310" t="s">
        <v>85</v>
      </c>
      <c r="E8" s="55">
        <v>185</v>
      </c>
      <c r="F8" s="228">
        <v>189</v>
      </c>
      <c r="G8" s="57">
        <f t="shared" si="0"/>
        <v>196</v>
      </c>
      <c r="H8" s="229">
        <f t="shared" si="1"/>
        <v>200</v>
      </c>
      <c r="I8" s="230">
        <f t="shared" si="2"/>
        <v>396</v>
      </c>
      <c r="J8" s="32">
        <f t="shared" si="3"/>
        <v>-50</v>
      </c>
      <c r="K8" s="58">
        <v>-0.3</v>
      </c>
      <c r="M8" s="59"/>
      <c r="N8" s="7"/>
      <c r="O8" s="7"/>
      <c r="P8" s="7"/>
      <c r="R8" s="5"/>
      <c r="S8" s="5"/>
      <c r="T8" s="8"/>
      <c r="U8" s="9"/>
      <c r="W8" s="10"/>
      <c r="X8" s="7"/>
      <c r="Y8"/>
      <c r="AB8" s="5"/>
    </row>
    <row r="9" spans="1:28" ht="18.75" thickTop="1">
      <c r="A9" s="60" t="s">
        <v>27</v>
      </c>
      <c r="B9" s="302">
        <v>0</v>
      </c>
      <c r="C9" s="303" t="s">
        <v>74</v>
      </c>
      <c r="D9" s="306" t="s">
        <v>66</v>
      </c>
      <c r="E9" s="38">
        <v>198</v>
      </c>
      <c r="F9" s="311">
        <v>171</v>
      </c>
      <c r="G9" s="29">
        <f t="shared" si="0"/>
        <v>198</v>
      </c>
      <c r="H9" s="30">
        <f t="shared" si="1"/>
        <v>171</v>
      </c>
      <c r="I9" s="31">
        <f t="shared" si="2"/>
        <v>369</v>
      </c>
      <c r="J9" s="32">
        <f t="shared" si="3"/>
        <v>-77</v>
      </c>
      <c r="K9" s="61"/>
      <c r="M9" s="62"/>
      <c r="N9" s="7"/>
      <c r="O9" s="7"/>
      <c r="P9" s="7"/>
      <c r="R9" s="5"/>
      <c r="S9" s="5"/>
      <c r="T9" s="8"/>
      <c r="U9" s="9"/>
      <c r="W9" s="10"/>
      <c r="X9" s="7"/>
      <c r="Y9"/>
      <c r="AB9" s="5"/>
    </row>
    <row r="10" spans="1:28" ht="18">
      <c r="A10" s="231" t="s">
        <v>78</v>
      </c>
      <c r="B10" s="302">
        <v>5</v>
      </c>
      <c r="C10" s="307" t="s">
        <v>16</v>
      </c>
      <c r="D10" s="304" t="s">
        <v>38</v>
      </c>
      <c r="E10" s="38">
        <v>211</v>
      </c>
      <c r="F10" s="225">
        <v>115</v>
      </c>
      <c r="G10" s="29">
        <f t="shared" si="0"/>
        <v>216</v>
      </c>
      <c r="H10" s="30">
        <f t="shared" si="1"/>
        <v>120</v>
      </c>
      <c r="I10" s="31">
        <f t="shared" si="2"/>
        <v>336</v>
      </c>
      <c r="J10" s="32">
        <f t="shared" si="3"/>
        <v>-110</v>
      </c>
      <c r="K10" s="61"/>
      <c r="M10" s="62"/>
      <c r="N10" s="7"/>
      <c r="O10" s="7"/>
      <c r="P10" s="7"/>
      <c r="R10" s="5"/>
      <c r="S10" s="5"/>
      <c r="T10" s="8"/>
      <c r="U10" s="9"/>
      <c r="W10" s="10"/>
      <c r="X10" s="7"/>
      <c r="Y10"/>
      <c r="AB10" s="5"/>
    </row>
    <row r="11" ht="76.5" customHeight="1">
      <c r="L11" s="63"/>
    </row>
    <row r="12" spans="1:8" ht="18">
      <c r="A12" s="11" t="s">
        <v>0</v>
      </c>
      <c r="C12" s="12" t="s">
        <v>29</v>
      </c>
      <c r="E12" s="13"/>
      <c r="F12" s="13"/>
      <c r="G12" s="13"/>
      <c r="H12" s="13"/>
    </row>
    <row r="13" spans="1:8" ht="49.5" customHeight="1" thickBot="1">
      <c r="A13" s="14" t="s">
        <v>30</v>
      </c>
      <c r="B13" s="64" t="s">
        <v>3</v>
      </c>
      <c r="C13" s="65" t="s">
        <v>4</v>
      </c>
      <c r="D13" s="14" t="s">
        <v>5</v>
      </c>
      <c r="E13" s="66" t="s">
        <v>6</v>
      </c>
      <c r="F13" s="67" t="s">
        <v>167</v>
      </c>
      <c r="G13" s="68" t="s">
        <v>11</v>
      </c>
      <c r="H13" s="69"/>
    </row>
    <row r="14" spans="1:19" ht="18">
      <c r="A14" s="70">
        <v>1</v>
      </c>
      <c r="B14" s="299">
        <v>6</v>
      </c>
      <c r="C14" s="312" t="s">
        <v>73</v>
      </c>
      <c r="D14" s="301" t="s">
        <v>62</v>
      </c>
      <c r="E14" s="27">
        <v>241</v>
      </c>
      <c r="F14" s="31">
        <f aca="true" t="shared" si="4" ref="F14:F28">B14+E14</f>
        <v>247</v>
      </c>
      <c r="G14" s="72">
        <f aca="true" t="shared" si="5" ref="G14:G28">F14-$F$19</f>
        <v>49</v>
      </c>
      <c r="H14" s="91"/>
      <c r="I14" s="313">
        <v>1</v>
      </c>
      <c r="P14" s="75"/>
      <c r="Q14" s="76"/>
      <c r="R14" s="77"/>
      <c r="S14" s="78"/>
    </row>
    <row r="15" spans="1:19" ht="18">
      <c r="A15" s="70">
        <v>2</v>
      </c>
      <c r="B15" s="302">
        <v>22</v>
      </c>
      <c r="C15" s="307" t="s">
        <v>20</v>
      </c>
      <c r="D15" s="304" t="s">
        <v>65</v>
      </c>
      <c r="E15" s="38">
        <v>202</v>
      </c>
      <c r="F15" s="31">
        <f t="shared" si="4"/>
        <v>224</v>
      </c>
      <c r="G15" s="72">
        <f t="shared" si="5"/>
        <v>26</v>
      </c>
      <c r="H15" s="91"/>
      <c r="I15" s="313">
        <v>2</v>
      </c>
      <c r="P15" s="75"/>
      <c r="Q15" s="76"/>
      <c r="R15" s="77"/>
      <c r="S15" s="78"/>
    </row>
    <row r="16" spans="1:19" ht="18">
      <c r="A16" s="82">
        <v>3</v>
      </c>
      <c r="B16" s="299">
        <v>13</v>
      </c>
      <c r="C16" s="314" t="s">
        <v>99</v>
      </c>
      <c r="D16" s="304" t="s">
        <v>31</v>
      </c>
      <c r="E16" s="38">
        <v>210</v>
      </c>
      <c r="F16" s="31">
        <f t="shared" si="4"/>
        <v>223</v>
      </c>
      <c r="G16" s="72">
        <f t="shared" si="5"/>
        <v>25</v>
      </c>
      <c r="H16" s="91"/>
      <c r="I16" s="313">
        <v>3</v>
      </c>
      <c r="P16" s="75"/>
      <c r="Q16" s="76"/>
      <c r="R16" s="77"/>
      <c r="S16" s="78"/>
    </row>
    <row r="17" spans="1:19" ht="18">
      <c r="A17" s="70">
        <v>4</v>
      </c>
      <c r="B17" s="302">
        <v>5</v>
      </c>
      <c r="C17" s="307" t="s">
        <v>16</v>
      </c>
      <c r="D17" s="304" t="s">
        <v>66</v>
      </c>
      <c r="E17" s="38">
        <v>211</v>
      </c>
      <c r="F17" s="31">
        <f t="shared" si="4"/>
        <v>216</v>
      </c>
      <c r="G17" s="72">
        <f t="shared" si="5"/>
        <v>18</v>
      </c>
      <c r="H17" s="91"/>
      <c r="I17" s="313">
        <v>4</v>
      </c>
      <c r="P17" s="75"/>
      <c r="Q17" s="76"/>
      <c r="R17" s="77"/>
      <c r="S17" s="78"/>
    </row>
    <row r="18" spans="1:19" ht="18">
      <c r="A18" s="70">
        <v>5</v>
      </c>
      <c r="B18" s="299">
        <v>12</v>
      </c>
      <c r="C18" s="315" t="s">
        <v>81</v>
      </c>
      <c r="D18" s="304" t="s">
        <v>87</v>
      </c>
      <c r="E18" s="38">
        <v>200</v>
      </c>
      <c r="F18" s="31">
        <f t="shared" si="4"/>
        <v>212</v>
      </c>
      <c r="G18" s="72">
        <f t="shared" si="5"/>
        <v>14</v>
      </c>
      <c r="H18" s="91"/>
      <c r="I18" s="313">
        <v>5</v>
      </c>
      <c r="P18" s="75"/>
      <c r="Q18" s="76"/>
      <c r="R18" s="77"/>
      <c r="S18" s="78"/>
    </row>
    <row r="19" spans="1:19" ht="18.75" thickBot="1">
      <c r="A19" s="86">
        <v>6</v>
      </c>
      <c r="B19" s="308">
        <v>0</v>
      </c>
      <c r="C19" s="316" t="s">
        <v>74</v>
      </c>
      <c r="D19" s="317" t="s">
        <v>61</v>
      </c>
      <c r="E19" s="55">
        <v>198</v>
      </c>
      <c r="F19" s="87">
        <f t="shared" si="4"/>
        <v>198</v>
      </c>
      <c r="G19" s="72">
        <f t="shared" si="5"/>
        <v>0</v>
      </c>
      <c r="H19" s="91"/>
      <c r="I19" s="313">
        <v>6</v>
      </c>
      <c r="P19" s="75"/>
      <c r="Q19" s="76"/>
      <c r="R19" s="77"/>
      <c r="S19" s="78"/>
    </row>
    <row r="20" spans="1:19" ht="18.75" thickTop="1">
      <c r="A20" s="30">
        <v>7</v>
      </c>
      <c r="B20" s="299">
        <v>5</v>
      </c>
      <c r="C20" s="305" t="s">
        <v>28</v>
      </c>
      <c r="D20" s="301" t="s">
        <v>60</v>
      </c>
      <c r="E20" s="27">
        <v>192</v>
      </c>
      <c r="F20" s="31">
        <f t="shared" si="4"/>
        <v>197</v>
      </c>
      <c r="G20" s="72">
        <f t="shared" si="5"/>
        <v>-1</v>
      </c>
      <c r="I20" s="62"/>
      <c r="N20" s="8"/>
      <c r="P20" s="75"/>
      <c r="Q20" s="76"/>
      <c r="R20" s="77"/>
      <c r="S20" s="78"/>
    </row>
    <row r="21" spans="1:19" ht="18">
      <c r="A21" s="30">
        <v>8</v>
      </c>
      <c r="B21" s="302">
        <v>11</v>
      </c>
      <c r="C21" s="318" t="s">
        <v>75</v>
      </c>
      <c r="D21" s="304" t="s">
        <v>89</v>
      </c>
      <c r="E21" s="38">
        <v>185</v>
      </c>
      <c r="F21" s="31">
        <f t="shared" si="4"/>
        <v>196</v>
      </c>
      <c r="G21" s="72">
        <f t="shared" si="5"/>
        <v>-2</v>
      </c>
      <c r="H21" s="73" t="s">
        <v>32</v>
      </c>
      <c r="I21" s="62"/>
      <c r="P21" s="75"/>
      <c r="Q21" s="76"/>
      <c r="R21" s="77"/>
      <c r="S21" s="78"/>
    </row>
    <row r="22" spans="1:19" ht="15">
      <c r="A22" s="92">
        <v>9</v>
      </c>
      <c r="B22" s="302">
        <v>3</v>
      </c>
      <c r="C22" s="319" t="s">
        <v>77</v>
      </c>
      <c r="D22" s="306" t="s">
        <v>35</v>
      </c>
      <c r="E22" s="38">
        <v>191</v>
      </c>
      <c r="F22" s="31">
        <f t="shared" si="4"/>
        <v>194</v>
      </c>
      <c r="G22" s="72">
        <f t="shared" si="5"/>
        <v>-4</v>
      </c>
      <c r="H22" s="73" t="s">
        <v>32</v>
      </c>
      <c r="P22" s="75"/>
      <c r="Q22" s="76"/>
      <c r="R22" s="77"/>
      <c r="S22" s="78"/>
    </row>
    <row r="23" spans="1:19" ht="18">
      <c r="A23" s="30">
        <v>10</v>
      </c>
      <c r="B23" s="302">
        <v>18</v>
      </c>
      <c r="C23" s="303" t="s">
        <v>59</v>
      </c>
      <c r="D23" s="304" t="s">
        <v>85</v>
      </c>
      <c r="E23" s="38">
        <v>165</v>
      </c>
      <c r="F23" s="31">
        <f t="shared" si="4"/>
        <v>183</v>
      </c>
      <c r="G23" s="72">
        <f t="shared" si="5"/>
        <v>-15</v>
      </c>
      <c r="H23" s="91"/>
      <c r="I23" s="62"/>
      <c r="P23" s="75"/>
      <c r="Q23" s="76"/>
      <c r="R23" s="77"/>
      <c r="S23" s="78"/>
    </row>
    <row r="24" spans="1:19" ht="18">
      <c r="A24" s="30">
        <v>11</v>
      </c>
      <c r="B24" s="299">
        <v>20</v>
      </c>
      <c r="C24" s="312" t="s">
        <v>68</v>
      </c>
      <c r="D24" s="320" t="s">
        <v>37</v>
      </c>
      <c r="E24" s="321">
        <v>152</v>
      </c>
      <c r="F24" s="31">
        <f t="shared" si="4"/>
        <v>172</v>
      </c>
      <c r="G24" s="72">
        <f t="shared" si="5"/>
        <v>-26</v>
      </c>
      <c r="H24" s="91"/>
      <c r="I24" s="62"/>
      <c r="P24" s="75"/>
      <c r="Q24" s="95"/>
      <c r="R24" s="77"/>
      <c r="S24" s="78"/>
    </row>
    <row r="25" spans="1:19" ht="18">
      <c r="A25" s="240">
        <v>12</v>
      </c>
      <c r="B25" s="302">
        <v>4</v>
      </c>
      <c r="C25" s="307" t="s">
        <v>79</v>
      </c>
      <c r="D25" s="304" t="s">
        <v>42</v>
      </c>
      <c r="E25" s="38">
        <v>168</v>
      </c>
      <c r="F25" s="31">
        <f t="shared" si="4"/>
        <v>172</v>
      </c>
      <c r="G25" s="72">
        <f t="shared" si="5"/>
        <v>-26</v>
      </c>
      <c r="H25" s="91"/>
      <c r="I25" s="62"/>
      <c r="P25" s="75"/>
      <c r="Q25" s="95"/>
      <c r="R25" s="77"/>
      <c r="S25" s="78"/>
    </row>
    <row r="26" spans="1:19" ht="18">
      <c r="A26" s="240">
        <v>13</v>
      </c>
      <c r="B26" s="299">
        <v>1</v>
      </c>
      <c r="C26" s="312" t="s">
        <v>84</v>
      </c>
      <c r="D26" s="304" t="s">
        <v>39</v>
      </c>
      <c r="E26" s="38">
        <v>169</v>
      </c>
      <c r="F26" s="31">
        <f t="shared" si="4"/>
        <v>170</v>
      </c>
      <c r="G26" s="72">
        <f t="shared" si="5"/>
        <v>-28</v>
      </c>
      <c r="H26" s="91"/>
      <c r="I26" s="62"/>
      <c r="P26" s="75"/>
      <c r="Q26" s="242"/>
      <c r="R26" s="77"/>
      <c r="S26" s="78"/>
    </row>
    <row r="27" spans="1:19" ht="18">
      <c r="A27" s="240">
        <v>14</v>
      </c>
      <c r="B27" s="306">
        <v>8</v>
      </c>
      <c r="C27" s="307" t="s">
        <v>189</v>
      </c>
      <c r="D27" s="304" t="s">
        <v>38</v>
      </c>
      <c r="E27" s="38">
        <v>139</v>
      </c>
      <c r="F27" s="81">
        <f t="shared" si="4"/>
        <v>147</v>
      </c>
      <c r="G27" s="72">
        <f t="shared" si="5"/>
        <v>-51</v>
      </c>
      <c r="H27" s="91"/>
      <c r="I27" s="62"/>
      <c r="P27" s="75"/>
      <c r="Q27" s="95"/>
      <c r="R27" s="77"/>
      <c r="S27" s="78"/>
    </row>
    <row r="28" spans="1:9" ht="18">
      <c r="A28" s="244">
        <v>15</v>
      </c>
      <c r="B28" s="306">
        <v>19</v>
      </c>
      <c r="C28" s="303" t="s">
        <v>93</v>
      </c>
      <c r="D28" s="304" t="s">
        <v>44</v>
      </c>
      <c r="E28" s="38">
        <v>123</v>
      </c>
      <c r="F28" s="246">
        <f t="shared" si="4"/>
        <v>142</v>
      </c>
      <c r="G28" s="72">
        <f t="shared" si="5"/>
        <v>-56</v>
      </c>
      <c r="H28" s="91"/>
      <c r="I28" s="62"/>
    </row>
    <row r="29" ht="15"/>
    <row r="30" ht="14.25" customHeight="1">
      <c r="I30" s="96"/>
    </row>
    <row r="31" spans="1:13" ht="20.25">
      <c r="A31" s="11" t="s">
        <v>45</v>
      </c>
      <c r="E31" s="97" t="s">
        <v>101</v>
      </c>
      <c r="M31" s="98">
        <f>MAX(E33:H53)</f>
        <v>258</v>
      </c>
    </row>
    <row r="32" spans="1:21" s="110" customFormat="1" ht="66" customHeight="1" thickBot="1">
      <c r="A32" s="14" t="s">
        <v>47</v>
      </c>
      <c r="B32" s="99" t="s">
        <v>3</v>
      </c>
      <c r="C32" s="65" t="s">
        <v>4</v>
      </c>
      <c r="D32" s="14" t="s">
        <v>5</v>
      </c>
      <c r="E32" s="100">
        <v>1</v>
      </c>
      <c r="F32" s="100">
        <v>2</v>
      </c>
      <c r="G32" s="100">
        <v>3</v>
      </c>
      <c r="H32" s="100">
        <v>4</v>
      </c>
      <c r="I32" s="101" t="s">
        <v>48</v>
      </c>
      <c r="J32" s="67" t="s">
        <v>49</v>
      </c>
      <c r="K32" s="322" t="s">
        <v>11</v>
      </c>
      <c r="L32" s="68" t="s">
        <v>50</v>
      </c>
      <c r="M32" s="68" t="s">
        <v>51</v>
      </c>
      <c r="N32" s="103"/>
      <c r="O32" s="104" t="s">
        <v>52</v>
      </c>
      <c r="P32" s="105" t="s">
        <v>53</v>
      </c>
      <c r="Q32" s="106" t="s">
        <v>54</v>
      </c>
      <c r="R32" s="106" t="s">
        <v>55</v>
      </c>
      <c r="S32" s="107" t="s">
        <v>56</v>
      </c>
      <c r="T32" s="108" t="s">
        <v>57</v>
      </c>
      <c r="U32" s="109" t="s">
        <v>58</v>
      </c>
    </row>
    <row r="33" spans="1:21" s="110" customFormat="1" ht="20.25" customHeight="1">
      <c r="A33" s="111">
        <v>1</v>
      </c>
      <c r="B33" s="299">
        <v>11</v>
      </c>
      <c r="C33" s="323" t="s">
        <v>75</v>
      </c>
      <c r="D33" s="324" t="s">
        <v>37</v>
      </c>
      <c r="E33" s="325">
        <v>177</v>
      </c>
      <c r="F33" s="325">
        <v>190</v>
      </c>
      <c r="G33" s="326">
        <v>184</v>
      </c>
      <c r="H33" s="326">
        <v>258</v>
      </c>
      <c r="I33" s="327">
        <f aca="true" t="shared" si="6" ref="I33:I53">B33*4</f>
        <v>44</v>
      </c>
      <c r="J33" s="115">
        <f aca="true" t="shared" si="7" ref="J33:J53">SUM(E33:H33)+I33</f>
        <v>853</v>
      </c>
      <c r="K33" s="248">
        <f aca="true" t="shared" si="8" ref="K33:K53">J33-$J$42</f>
        <v>88</v>
      </c>
      <c r="L33" s="117">
        <f aca="true" t="shared" si="9" ref="L33:L53">MIN(E33:H33)</f>
        <v>177</v>
      </c>
      <c r="M33" s="118">
        <f aca="true" t="shared" si="10" ref="M33:M53">MAX(E33:H33)</f>
        <v>258</v>
      </c>
      <c r="N33" s="133"/>
      <c r="O33" s="120"/>
      <c r="P33" s="157"/>
      <c r="Q33" s="328"/>
      <c r="R33" s="29">
        <f aca="true" t="shared" si="11" ref="R33:R53">Q33+P33+B33</f>
        <v>11</v>
      </c>
      <c r="S33" s="124"/>
      <c r="T33" s="125">
        <f aca="true" t="shared" si="12" ref="T33:T53">(J33-I33)/4</f>
        <v>202.25</v>
      </c>
      <c r="U33" s="125">
        <f aca="true" t="shared" si="13" ref="U33:U53">J33/4</f>
        <v>213.25</v>
      </c>
    </row>
    <row r="34" spans="1:21" s="110" customFormat="1" ht="20.25" customHeight="1" thickBot="1">
      <c r="A34" s="126">
        <v>2</v>
      </c>
      <c r="B34" s="329">
        <v>13</v>
      </c>
      <c r="C34" s="330" t="s">
        <v>99</v>
      </c>
      <c r="D34" s="331" t="s">
        <v>66</v>
      </c>
      <c r="E34" s="332">
        <v>194</v>
      </c>
      <c r="F34" s="333">
        <v>169</v>
      </c>
      <c r="G34" s="332">
        <v>202</v>
      </c>
      <c r="H34" s="332">
        <v>201</v>
      </c>
      <c r="I34" s="334">
        <f t="shared" si="6"/>
        <v>52</v>
      </c>
      <c r="J34" s="115">
        <f t="shared" si="7"/>
        <v>818</v>
      </c>
      <c r="K34" s="248">
        <f t="shared" si="8"/>
        <v>53</v>
      </c>
      <c r="L34" s="117">
        <f t="shared" si="9"/>
        <v>169</v>
      </c>
      <c r="M34" s="118">
        <f t="shared" si="10"/>
        <v>202</v>
      </c>
      <c r="N34" s="133"/>
      <c r="O34" s="335"/>
      <c r="P34" s="135"/>
      <c r="Q34" s="158"/>
      <c r="R34" s="29">
        <f t="shared" si="11"/>
        <v>13</v>
      </c>
      <c r="S34" s="137"/>
      <c r="T34" s="138">
        <f t="shared" si="12"/>
        <v>191.5</v>
      </c>
      <c r="U34" s="125">
        <f t="shared" si="13"/>
        <v>204.5</v>
      </c>
    </row>
    <row r="35" spans="1:21" s="110" customFormat="1" ht="20.25" customHeight="1" thickTop="1">
      <c r="A35" s="139">
        <v>3</v>
      </c>
      <c r="B35" s="299">
        <v>12</v>
      </c>
      <c r="C35" s="315" t="s">
        <v>81</v>
      </c>
      <c r="D35" s="324" t="s">
        <v>91</v>
      </c>
      <c r="E35" s="326">
        <v>202</v>
      </c>
      <c r="F35" s="325">
        <v>170</v>
      </c>
      <c r="G35" s="325">
        <v>192</v>
      </c>
      <c r="H35" s="325">
        <v>200</v>
      </c>
      <c r="I35" s="327">
        <f t="shared" si="6"/>
        <v>48</v>
      </c>
      <c r="J35" s="115">
        <f t="shared" si="7"/>
        <v>812</v>
      </c>
      <c r="K35" s="248">
        <f t="shared" si="8"/>
        <v>47</v>
      </c>
      <c r="L35" s="117">
        <f t="shared" si="9"/>
        <v>170</v>
      </c>
      <c r="M35" s="118">
        <f t="shared" si="10"/>
        <v>202</v>
      </c>
      <c r="N35" s="133"/>
      <c r="O35" s="121"/>
      <c r="P35" s="157"/>
      <c r="Q35" s="120"/>
      <c r="R35" s="29">
        <f t="shared" si="11"/>
        <v>12</v>
      </c>
      <c r="S35" s="124"/>
      <c r="T35" s="138">
        <f t="shared" si="12"/>
        <v>191</v>
      </c>
      <c r="U35" s="125">
        <f t="shared" si="13"/>
        <v>203</v>
      </c>
    </row>
    <row r="36" spans="1:21" s="110" customFormat="1" ht="20.25" customHeight="1" thickBot="1">
      <c r="A36" s="143">
        <v>4</v>
      </c>
      <c r="B36" s="336">
        <v>3</v>
      </c>
      <c r="C36" s="337" t="s">
        <v>77</v>
      </c>
      <c r="D36" s="338" t="s">
        <v>89</v>
      </c>
      <c r="E36" s="339">
        <v>190</v>
      </c>
      <c r="F36" s="340">
        <v>222</v>
      </c>
      <c r="G36" s="339">
        <v>193</v>
      </c>
      <c r="H36" s="341">
        <v>192</v>
      </c>
      <c r="I36" s="342">
        <f t="shared" si="6"/>
        <v>12</v>
      </c>
      <c r="J36" s="149">
        <f t="shared" si="7"/>
        <v>809</v>
      </c>
      <c r="K36" s="256">
        <f t="shared" si="8"/>
        <v>44</v>
      </c>
      <c r="L36" s="150">
        <f t="shared" si="9"/>
        <v>190</v>
      </c>
      <c r="M36" s="343">
        <f t="shared" si="10"/>
        <v>222</v>
      </c>
      <c r="N36" s="151"/>
      <c r="O36" s="344">
        <v>192</v>
      </c>
      <c r="P36" s="153"/>
      <c r="Q36" s="120"/>
      <c r="R36" s="29">
        <f t="shared" si="11"/>
        <v>3</v>
      </c>
      <c r="S36" s="124" t="s">
        <v>66</v>
      </c>
      <c r="T36" s="138">
        <f t="shared" si="12"/>
        <v>199.25</v>
      </c>
      <c r="U36" s="125">
        <f t="shared" si="13"/>
        <v>202.25</v>
      </c>
    </row>
    <row r="37" spans="1:21" s="159" customFormat="1" ht="18" customHeight="1" thickTop="1">
      <c r="A37" s="154">
        <v>5</v>
      </c>
      <c r="B37" s="299">
        <v>6</v>
      </c>
      <c r="C37" s="345" t="s">
        <v>73</v>
      </c>
      <c r="D37" s="324" t="s">
        <v>36</v>
      </c>
      <c r="E37" s="326">
        <v>158</v>
      </c>
      <c r="F37" s="261">
        <v>204</v>
      </c>
      <c r="G37" s="326">
        <v>205</v>
      </c>
      <c r="H37" s="326">
        <v>217</v>
      </c>
      <c r="I37" s="327">
        <f t="shared" si="6"/>
        <v>24</v>
      </c>
      <c r="J37" s="115">
        <f t="shared" si="7"/>
        <v>808</v>
      </c>
      <c r="K37" s="248">
        <f t="shared" si="8"/>
        <v>43</v>
      </c>
      <c r="L37" s="117">
        <f t="shared" si="9"/>
        <v>158</v>
      </c>
      <c r="M37" s="118">
        <f t="shared" si="10"/>
        <v>217</v>
      </c>
      <c r="N37" s="133"/>
      <c r="O37" s="261">
        <v>204</v>
      </c>
      <c r="P37" s="157"/>
      <c r="Q37" s="262"/>
      <c r="R37" s="29">
        <f t="shared" si="11"/>
        <v>6</v>
      </c>
      <c r="S37" s="137" t="s">
        <v>89</v>
      </c>
      <c r="T37" s="138">
        <f t="shared" si="12"/>
        <v>196</v>
      </c>
      <c r="U37" s="125">
        <f t="shared" si="13"/>
        <v>202</v>
      </c>
    </row>
    <row r="38" spans="1:21" s="159" customFormat="1" ht="18" customHeight="1">
      <c r="A38" s="160">
        <v>6</v>
      </c>
      <c r="B38" s="346">
        <v>5</v>
      </c>
      <c r="C38" s="347" t="s">
        <v>28</v>
      </c>
      <c r="D38" s="348" t="s">
        <v>95</v>
      </c>
      <c r="E38" s="349">
        <v>177</v>
      </c>
      <c r="F38" s="350">
        <v>205</v>
      </c>
      <c r="G38" s="349">
        <v>214</v>
      </c>
      <c r="H38" s="349">
        <v>184</v>
      </c>
      <c r="I38" s="351">
        <f t="shared" si="6"/>
        <v>20</v>
      </c>
      <c r="J38" s="115">
        <f t="shared" si="7"/>
        <v>800</v>
      </c>
      <c r="K38" s="248">
        <f t="shared" si="8"/>
        <v>35</v>
      </c>
      <c r="L38" s="117">
        <f t="shared" si="9"/>
        <v>177</v>
      </c>
      <c r="M38" s="118">
        <f t="shared" si="10"/>
        <v>214</v>
      </c>
      <c r="N38" s="167"/>
      <c r="O38" s="352">
        <v>205</v>
      </c>
      <c r="P38" s="157"/>
      <c r="Q38" s="120"/>
      <c r="R38" s="29">
        <f t="shared" si="11"/>
        <v>5</v>
      </c>
      <c r="S38" s="124" t="s">
        <v>95</v>
      </c>
      <c r="T38" s="138">
        <f t="shared" si="12"/>
        <v>195</v>
      </c>
      <c r="U38" s="125">
        <f t="shared" si="13"/>
        <v>200</v>
      </c>
    </row>
    <row r="39" spans="1:21" s="110" customFormat="1" ht="15.75" customHeight="1">
      <c r="A39" s="160">
        <v>7</v>
      </c>
      <c r="B39" s="302">
        <v>20</v>
      </c>
      <c r="C39" s="353" t="s">
        <v>68</v>
      </c>
      <c r="D39" s="354" t="s">
        <v>60</v>
      </c>
      <c r="E39" s="355">
        <v>193</v>
      </c>
      <c r="F39" s="356">
        <v>178</v>
      </c>
      <c r="G39" s="357">
        <v>158</v>
      </c>
      <c r="H39" s="357">
        <v>172</v>
      </c>
      <c r="I39" s="351">
        <f t="shared" si="6"/>
        <v>80</v>
      </c>
      <c r="J39" s="115">
        <f t="shared" si="7"/>
        <v>781</v>
      </c>
      <c r="K39" s="248">
        <f t="shared" si="8"/>
        <v>16</v>
      </c>
      <c r="L39" s="117">
        <f t="shared" si="9"/>
        <v>158</v>
      </c>
      <c r="M39" s="118">
        <f t="shared" si="10"/>
        <v>193</v>
      </c>
      <c r="N39" s="133"/>
      <c r="O39" s="136"/>
      <c r="P39" s="263">
        <v>148</v>
      </c>
      <c r="Q39" s="158"/>
      <c r="R39" s="29">
        <f t="shared" si="11"/>
        <v>168</v>
      </c>
      <c r="S39" s="137" t="s">
        <v>44</v>
      </c>
      <c r="T39" s="138">
        <f t="shared" si="12"/>
        <v>175.25</v>
      </c>
      <c r="U39" s="125">
        <f t="shared" si="13"/>
        <v>195.25</v>
      </c>
    </row>
    <row r="40" spans="1:21" s="110" customFormat="1" ht="15.75" customHeight="1">
      <c r="A40" s="160">
        <v>8</v>
      </c>
      <c r="B40" s="302">
        <v>1</v>
      </c>
      <c r="C40" s="353" t="s">
        <v>84</v>
      </c>
      <c r="D40" s="354" t="s">
        <v>35</v>
      </c>
      <c r="E40" s="358">
        <v>178</v>
      </c>
      <c r="F40" s="358">
        <v>219</v>
      </c>
      <c r="G40" s="356">
        <v>206</v>
      </c>
      <c r="H40" s="209">
        <v>168</v>
      </c>
      <c r="I40" s="351">
        <f t="shared" si="6"/>
        <v>4</v>
      </c>
      <c r="J40" s="115">
        <f t="shared" si="7"/>
        <v>775</v>
      </c>
      <c r="K40" s="248">
        <f t="shared" si="8"/>
        <v>10</v>
      </c>
      <c r="L40" s="117">
        <f t="shared" si="9"/>
        <v>168</v>
      </c>
      <c r="M40" s="118">
        <f t="shared" si="10"/>
        <v>219</v>
      </c>
      <c r="N40" s="119"/>
      <c r="O40" s="209">
        <v>168</v>
      </c>
      <c r="P40" s="135"/>
      <c r="Q40" s="262"/>
      <c r="R40" s="29">
        <f t="shared" si="11"/>
        <v>1</v>
      </c>
      <c r="S40" s="137" t="s">
        <v>37</v>
      </c>
      <c r="T40" s="138">
        <f t="shared" si="12"/>
        <v>192.75</v>
      </c>
      <c r="U40" s="125">
        <f t="shared" si="13"/>
        <v>193.75</v>
      </c>
    </row>
    <row r="41" spans="1:21" s="110" customFormat="1" ht="18.75" customHeight="1">
      <c r="A41" s="160">
        <v>9</v>
      </c>
      <c r="B41" s="302">
        <v>5</v>
      </c>
      <c r="C41" s="359" t="s">
        <v>16</v>
      </c>
      <c r="D41" s="354" t="s">
        <v>61</v>
      </c>
      <c r="E41" s="356">
        <v>180</v>
      </c>
      <c r="F41" s="263">
        <v>175</v>
      </c>
      <c r="G41" s="356">
        <v>173</v>
      </c>
      <c r="H41" s="356">
        <v>219</v>
      </c>
      <c r="I41" s="351">
        <f t="shared" si="6"/>
        <v>20</v>
      </c>
      <c r="J41" s="115">
        <f t="shared" si="7"/>
        <v>767</v>
      </c>
      <c r="K41" s="248">
        <f t="shared" si="8"/>
        <v>2</v>
      </c>
      <c r="L41" s="117">
        <f t="shared" si="9"/>
        <v>173</v>
      </c>
      <c r="M41" s="118">
        <f t="shared" si="10"/>
        <v>219</v>
      </c>
      <c r="N41" s="198"/>
      <c r="O41" s="136"/>
      <c r="P41" s="263">
        <v>175</v>
      </c>
      <c r="Q41" s="158"/>
      <c r="R41" s="29">
        <f t="shared" si="11"/>
        <v>180</v>
      </c>
      <c r="S41" s="137" t="s">
        <v>42</v>
      </c>
      <c r="T41" s="138">
        <f t="shared" si="12"/>
        <v>186.75</v>
      </c>
      <c r="U41" s="125">
        <f t="shared" si="13"/>
        <v>191.75</v>
      </c>
    </row>
    <row r="42" spans="1:21" s="110" customFormat="1" ht="21" customHeight="1" thickBot="1">
      <c r="A42" s="171">
        <v>10</v>
      </c>
      <c r="B42" s="360">
        <v>0</v>
      </c>
      <c r="C42" s="361" t="s">
        <v>74</v>
      </c>
      <c r="D42" s="362" t="s">
        <v>38</v>
      </c>
      <c r="E42" s="363">
        <v>189</v>
      </c>
      <c r="F42" s="364">
        <v>213</v>
      </c>
      <c r="G42" s="363">
        <v>181</v>
      </c>
      <c r="H42" s="363">
        <v>182</v>
      </c>
      <c r="I42" s="365">
        <f t="shared" si="6"/>
        <v>0</v>
      </c>
      <c r="J42" s="176">
        <f t="shared" si="7"/>
        <v>765</v>
      </c>
      <c r="K42" s="267">
        <f t="shared" si="8"/>
        <v>0</v>
      </c>
      <c r="L42" s="177">
        <f t="shared" si="9"/>
        <v>181</v>
      </c>
      <c r="M42" s="178">
        <f t="shared" si="10"/>
        <v>213</v>
      </c>
      <c r="N42" s="268"/>
      <c r="O42" s="269"/>
      <c r="P42" s="364">
        <v>213</v>
      </c>
      <c r="Q42" s="182"/>
      <c r="R42" s="183">
        <f t="shared" si="11"/>
        <v>213</v>
      </c>
      <c r="S42" s="184" t="s">
        <v>91</v>
      </c>
      <c r="T42" s="138">
        <f t="shared" si="12"/>
        <v>191.25</v>
      </c>
      <c r="U42" s="125">
        <f t="shared" si="13"/>
        <v>191.25</v>
      </c>
    </row>
    <row r="43" spans="1:21" s="110" customFormat="1" ht="21" customHeight="1" thickTop="1">
      <c r="A43" s="271">
        <v>11</v>
      </c>
      <c r="B43" s="306">
        <v>19</v>
      </c>
      <c r="C43" s="366" t="s">
        <v>93</v>
      </c>
      <c r="D43" s="354" t="s">
        <v>33</v>
      </c>
      <c r="E43" s="358">
        <v>145</v>
      </c>
      <c r="F43" s="357">
        <v>139</v>
      </c>
      <c r="G43" s="357">
        <v>174</v>
      </c>
      <c r="H43" s="357">
        <v>134</v>
      </c>
      <c r="I43" s="351">
        <f t="shared" si="6"/>
        <v>76</v>
      </c>
      <c r="J43" s="115">
        <f t="shared" si="7"/>
        <v>668</v>
      </c>
      <c r="K43" s="248">
        <f t="shared" si="8"/>
        <v>-97</v>
      </c>
      <c r="L43" s="117">
        <f t="shared" si="9"/>
        <v>134</v>
      </c>
      <c r="M43" s="118">
        <f t="shared" si="10"/>
        <v>174</v>
      </c>
      <c r="N43" s="133"/>
      <c r="O43" s="158"/>
      <c r="P43" s="135"/>
      <c r="Q43" s="367">
        <v>170</v>
      </c>
      <c r="R43" s="368">
        <f t="shared" si="11"/>
        <v>189</v>
      </c>
      <c r="S43" s="137" t="s">
        <v>87</v>
      </c>
      <c r="T43" s="138">
        <f t="shared" si="12"/>
        <v>148</v>
      </c>
      <c r="U43" s="125">
        <f t="shared" si="13"/>
        <v>167</v>
      </c>
    </row>
    <row r="44" spans="1:21" s="110" customFormat="1" ht="21" customHeight="1">
      <c r="A44" s="82">
        <v>12</v>
      </c>
      <c r="B44" s="302">
        <v>18</v>
      </c>
      <c r="C44" s="366" t="s">
        <v>59</v>
      </c>
      <c r="D44" s="354" t="s">
        <v>85</v>
      </c>
      <c r="E44" s="358">
        <v>190</v>
      </c>
      <c r="F44" s="356">
        <v>123</v>
      </c>
      <c r="G44" s="358">
        <v>143</v>
      </c>
      <c r="H44" s="358">
        <v>136</v>
      </c>
      <c r="I44" s="351">
        <f t="shared" si="6"/>
        <v>72</v>
      </c>
      <c r="J44" s="115">
        <f t="shared" si="7"/>
        <v>664</v>
      </c>
      <c r="K44" s="248">
        <f t="shared" si="8"/>
        <v>-101</v>
      </c>
      <c r="L44" s="117">
        <f t="shared" si="9"/>
        <v>123</v>
      </c>
      <c r="M44" s="118">
        <f t="shared" si="10"/>
        <v>190</v>
      </c>
      <c r="N44" s="133"/>
      <c r="O44" s="262"/>
      <c r="P44" s="135"/>
      <c r="Q44" s="369">
        <v>166</v>
      </c>
      <c r="R44" s="368">
        <f t="shared" si="11"/>
        <v>184</v>
      </c>
      <c r="S44" s="137" t="s">
        <v>61</v>
      </c>
      <c r="T44" s="138">
        <f t="shared" si="12"/>
        <v>148</v>
      </c>
      <c r="U44" s="125">
        <f t="shared" si="13"/>
        <v>166</v>
      </c>
    </row>
    <row r="45" spans="1:21" s="110" customFormat="1" ht="21" customHeight="1">
      <c r="A45" s="82">
        <v>13</v>
      </c>
      <c r="B45" s="302">
        <v>4</v>
      </c>
      <c r="C45" s="370" t="s">
        <v>79</v>
      </c>
      <c r="D45" s="354" t="s">
        <v>31</v>
      </c>
      <c r="E45" s="371">
        <v>192</v>
      </c>
      <c r="F45" s="372">
        <v>182</v>
      </c>
      <c r="G45" s="358">
        <v>165</v>
      </c>
      <c r="H45" s="373">
        <v>177</v>
      </c>
      <c r="I45" s="351">
        <f t="shared" si="6"/>
        <v>16</v>
      </c>
      <c r="J45" s="115">
        <f t="shared" si="7"/>
        <v>732</v>
      </c>
      <c r="K45" s="248">
        <f t="shared" si="8"/>
        <v>-33</v>
      </c>
      <c r="L45" s="117">
        <f t="shared" si="9"/>
        <v>165</v>
      </c>
      <c r="M45" s="118">
        <f t="shared" si="10"/>
        <v>192</v>
      </c>
      <c r="N45" s="167"/>
      <c r="O45" s="120"/>
      <c r="P45" s="202">
        <v>177</v>
      </c>
      <c r="Q45" s="121"/>
      <c r="R45" s="368">
        <f t="shared" si="11"/>
        <v>181</v>
      </c>
      <c r="S45" s="124" t="s">
        <v>31</v>
      </c>
      <c r="T45" s="138">
        <f t="shared" si="12"/>
        <v>179</v>
      </c>
      <c r="U45" s="125">
        <f t="shared" si="13"/>
        <v>183</v>
      </c>
    </row>
    <row r="46" spans="1:21" s="110" customFormat="1" ht="21" customHeight="1">
      <c r="A46" s="271">
        <v>14</v>
      </c>
      <c r="B46" s="306">
        <v>8</v>
      </c>
      <c r="C46" s="370" t="s">
        <v>189</v>
      </c>
      <c r="D46" s="354" t="s">
        <v>87</v>
      </c>
      <c r="E46" s="358">
        <v>181</v>
      </c>
      <c r="F46" s="358">
        <v>150</v>
      </c>
      <c r="G46" s="263">
        <v>169</v>
      </c>
      <c r="H46" s="355">
        <v>154</v>
      </c>
      <c r="I46" s="351">
        <f t="shared" si="6"/>
        <v>32</v>
      </c>
      <c r="J46" s="195">
        <f t="shared" si="7"/>
        <v>686</v>
      </c>
      <c r="K46" s="116">
        <f t="shared" si="8"/>
        <v>-79</v>
      </c>
      <c r="L46" s="196">
        <f t="shared" si="9"/>
        <v>150</v>
      </c>
      <c r="M46" s="197">
        <f t="shared" si="10"/>
        <v>181</v>
      </c>
      <c r="N46" s="198"/>
      <c r="O46" s="136"/>
      <c r="P46" s="263">
        <v>169</v>
      </c>
      <c r="Q46" s="158"/>
      <c r="R46" s="374">
        <f t="shared" si="11"/>
        <v>177</v>
      </c>
      <c r="S46" s="137" t="s">
        <v>39</v>
      </c>
      <c r="T46" s="125">
        <f t="shared" si="12"/>
        <v>163.5</v>
      </c>
      <c r="U46" s="125">
        <f t="shared" si="13"/>
        <v>171.5</v>
      </c>
    </row>
    <row r="47" spans="1:21" s="110" customFormat="1" ht="21" customHeight="1" thickBot="1">
      <c r="A47" s="273">
        <v>15</v>
      </c>
      <c r="B47" s="375">
        <v>22</v>
      </c>
      <c r="C47" s="376" t="s">
        <v>20</v>
      </c>
      <c r="D47" s="377" t="s">
        <v>65</v>
      </c>
      <c r="E47" s="378">
        <v>176</v>
      </c>
      <c r="F47" s="378">
        <v>160</v>
      </c>
      <c r="G47" s="379">
        <v>136</v>
      </c>
      <c r="H47" s="380">
        <v>154</v>
      </c>
      <c r="I47" s="381">
        <f t="shared" si="6"/>
        <v>88</v>
      </c>
      <c r="J47" s="279">
        <f t="shared" si="7"/>
        <v>714</v>
      </c>
      <c r="K47" s="280">
        <f t="shared" si="8"/>
        <v>-51</v>
      </c>
      <c r="L47" s="281">
        <f t="shared" si="9"/>
        <v>136</v>
      </c>
      <c r="M47" s="382">
        <f t="shared" si="10"/>
        <v>176</v>
      </c>
      <c r="N47" s="282"/>
      <c r="O47" s="379">
        <v>136</v>
      </c>
      <c r="P47" s="383"/>
      <c r="Q47" s="283"/>
      <c r="R47" s="384">
        <f t="shared" si="11"/>
        <v>22</v>
      </c>
      <c r="S47" s="287" t="s">
        <v>35</v>
      </c>
      <c r="T47" s="288">
        <f t="shared" si="12"/>
        <v>156.5</v>
      </c>
      <c r="U47" s="288">
        <f t="shared" si="13"/>
        <v>178.5</v>
      </c>
    </row>
    <row r="48" spans="1:21" s="211" customFormat="1" ht="16.5" customHeight="1">
      <c r="A48" s="210">
        <v>16</v>
      </c>
      <c r="B48" s="385">
        <v>14</v>
      </c>
      <c r="C48" s="305" t="s">
        <v>63</v>
      </c>
      <c r="D48" s="324" t="s">
        <v>40</v>
      </c>
      <c r="E48" s="325">
        <v>159</v>
      </c>
      <c r="F48" s="142">
        <v>160</v>
      </c>
      <c r="G48" s="325">
        <v>193</v>
      </c>
      <c r="H48" s="325">
        <v>184</v>
      </c>
      <c r="I48" s="327">
        <f t="shared" si="6"/>
        <v>56</v>
      </c>
      <c r="J48" s="115">
        <f t="shared" si="7"/>
        <v>752</v>
      </c>
      <c r="K48" s="248">
        <f t="shared" si="8"/>
        <v>-13</v>
      </c>
      <c r="L48" s="117">
        <f t="shared" si="9"/>
        <v>159</v>
      </c>
      <c r="M48" s="118">
        <f t="shared" si="10"/>
        <v>193</v>
      </c>
      <c r="N48" s="167"/>
      <c r="O48" s="121"/>
      <c r="P48" s="142">
        <v>160</v>
      </c>
      <c r="Q48" s="120"/>
      <c r="R48" s="29">
        <f t="shared" si="11"/>
        <v>174</v>
      </c>
      <c r="S48" s="124" t="s">
        <v>60</v>
      </c>
      <c r="T48" s="138">
        <f t="shared" si="12"/>
        <v>174</v>
      </c>
      <c r="U48" s="138">
        <f t="shared" si="13"/>
        <v>188</v>
      </c>
    </row>
    <row r="49" spans="1:21" s="211" customFormat="1" ht="16.5" customHeight="1">
      <c r="A49" s="207">
        <v>17</v>
      </c>
      <c r="B49" s="302">
        <v>6</v>
      </c>
      <c r="C49" s="307" t="s">
        <v>43</v>
      </c>
      <c r="D49" s="354" t="s">
        <v>62</v>
      </c>
      <c r="E49" s="356">
        <v>169</v>
      </c>
      <c r="F49" s="358">
        <v>171</v>
      </c>
      <c r="G49" s="357">
        <v>182</v>
      </c>
      <c r="H49" s="357">
        <v>165</v>
      </c>
      <c r="I49" s="351">
        <f t="shared" si="6"/>
        <v>24</v>
      </c>
      <c r="J49" s="115">
        <f t="shared" si="7"/>
        <v>711</v>
      </c>
      <c r="K49" s="248">
        <f t="shared" si="8"/>
        <v>-54</v>
      </c>
      <c r="L49" s="117">
        <f t="shared" si="9"/>
        <v>165</v>
      </c>
      <c r="M49" s="118">
        <f t="shared" si="10"/>
        <v>182</v>
      </c>
      <c r="N49" s="167"/>
      <c r="O49" s="209">
        <v>119</v>
      </c>
      <c r="P49" s="135"/>
      <c r="Q49" s="158"/>
      <c r="R49" s="29">
        <f t="shared" si="11"/>
        <v>6</v>
      </c>
      <c r="S49" s="137" t="s">
        <v>62</v>
      </c>
      <c r="T49" s="138">
        <f t="shared" si="12"/>
        <v>171.75</v>
      </c>
      <c r="U49" s="125">
        <f t="shared" si="13"/>
        <v>177.75</v>
      </c>
    </row>
    <row r="50" spans="1:21" s="211" customFormat="1" ht="16.5" customHeight="1">
      <c r="A50" s="92">
        <v>18</v>
      </c>
      <c r="B50" s="385">
        <v>20</v>
      </c>
      <c r="C50" s="312" t="s">
        <v>41</v>
      </c>
      <c r="D50" s="324" t="s">
        <v>44</v>
      </c>
      <c r="E50" s="326">
        <v>169</v>
      </c>
      <c r="F50" s="326">
        <v>125</v>
      </c>
      <c r="G50" s="325">
        <v>134</v>
      </c>
      <c r="H50" s="325">
        <v>163</v>
      </c>
      <c r="I50" s="327">
        <f t="shared" si="6"/>
        <v>80</v>
      </c>
      <c r="J50" s="115">
        <f t="shared" si="7"/>
        <v>671</v>
      </c>
      <c r="K50" s="248">
        <f t="shared" si="8"/>
        <v>-94</v>
      </c>
      <c r="L50" s="117">
        <f t="shared" si="9"/>
        <v>125</v>
      </c>
      <c r="M50" s="118">
        <f t="shared" si="10"/>
        <v>169</v>
      </c>
      <c r="N50" s="133"/>
      <c r="O50" s="120"/>
      <c r="P50" s="121"/>
      <c r="Q50" s="122">
        <v>141</v>
      </c>
      <c r="R50" s="29">
        <f t="shared" si="11"/>
        <v>161</v>
      </c>
      <c r="S50" s="124" t="s">
        <v>85</v>
      </c>
      <c r="T50" s="138">
        <f t="shared" si="12"/>
        <v>147.75</v>
      </c>
      <c r="U50" s="125">
        <f t="shared" si="13"/>
        <v>167.75</v>
      </c>
    </row>
    <row r="51" spans="1:21" s="211" customFormat="1" ht="16.5" customHeight="1">
      <c r="A51" s="92">
        <v>19</v>
      </c>
      <c r="B51" s="302">
        <v>9</v>
      </c>
      <c r="C51" s="307" t="s">
        <v>23</v>
      </c>
      <c r="D51" s="354" t="s">
        <v>39</v>
      </c>
      <c r="E51" s="356">
        <v>144</v>
      </c>
      <c r="F51" s="357">
        <v>166</v>
      </c>
      <c r="G51" s="358">
        <v>181</v>
      </c>
      <c r="H51" s="358">
        <v>137</v>
      </c>
      <c r="I51" s="351">
        <f t="shared" si="6"/>
        <v>36</v>
      </c>
      <c r="J51" s="115">
        <f t="shared" si="7"/>
        <v>664</v>
      </c>
      <c r="K51" s="248">
        <f t="shared" si="8"/>
        <v>-101</v>
      </c>
      <c r="L51" s="117">
        <f t="shared" si="9"/>
        <v>137</v>
      </c>
      <c r="M51" s="118">
        <f t="shared" si="10"/>
        <v>181</v>
      </c>
      <c r="N51" s="133"/>
      <c r="O51" s="136"/>
      <c r="P51" s="135"/>
      <c r="Q51" s="158"/>
      <c r="R51" s="29">
        <f t="shared" si="11"/>
        <v>9</v>
      </c>
      <c r="S51" s="137"/>
      <c r="T51" s="138">
        <f t="shared" si="12"/>
        <v>157</v>
      </c>
      <c r="U51" s="125">
        <f t="shared" si="13"/>
        <v>166</v>
      </c>
    </row>
    <row r="52" spans="1:21" s="292" customFormat="1" ht="16.5" customHeight="1">
      <c r="A52" s="207">
        <v>20</v>
      </c>
      <c r="B52" s="302">
        <v>12</v>
      </c>
      <c r="C52" s="303" t="s">
        <v>102</v>
      </c>
      <c r="D52" s="354" t="s">
        <v>34</v>
      </c>
      <c r="E52" s="357">
        <v>166</v>
      </c>
      <c r="F52" s="356">
        <v>127</v>
      </c>
      <c r="G52" s="357">
        <v>147</v>
      </c>
      <c r="H52" s="357">
        <v>146</v>
      </c>
      <c r="I52" s="351">
        <f t="shared" si="6"/>
        <v>48</v>
      </c>
      <c r="J52" s="115">
        <f t="shared" si="7"/>
        <v>634</v>
      </c>
      <c r="K52" s="248">
        <f t="shared" si="8"/>
        <v>-131</v>
      </c>
      <c r="L52" s="117">
        <f t="shared" si="9"/>
        <v>127</v>
      </c>
      <c r="M52" s="118">
        <f t="shared" si="10"/>
        <v>166</v>
      </c>
      <c r="N52" s="119"/>
      <c r="O52" s="136"/>
      <c r="P52" s="135"/>
      <c r="Q52" s="205"/>
      <c r="R52" s="29">
        <f t="shared" si="11"/>
        <v>12</v>
      </c>
      <c r="S52" s="137"/>
      <c r="T52" s="138">
        <f t="shared" si="12"/>
        <v>146.5</v>
      </c>
      <c r="U52" s="125">
        <f t="shared" si="13"/>
        <v>158.5</v>
      </c>
    </row>
    <row r="53" spans="1:21" s="211" customFormat="1" ht="16.5" customHeight="1">
      <c r="A53" s="92">
        <v>21</v>
      </c>
      <c r="B53" s="302">
        <v>10</v>
      </c>
      <c r="C53" s="307" t="s">
        <v>188</v>
      </c>
      <c r="D53" s="354" t="s">
        <v>42</v>
      </c>
      <c r="E53" s="357">
        <v>166</v>
      </c>
      <c r="F53" s="357">
        <v>115</v>
      </c>
      <c r="G53" s="357">
        <v>154</v>
      </c>
      <c r="H53" s="357">
        <v>132</v>
      </c>
      <c r="I53" s="351">
        <f t="shared" si="6"/>
        <v>40</v>
      </c>
      <c r="J53" s="386">
        <f t="shared" si="7"/>
        <v>607</v>
      </c>
      <c r="K53" s="248">
        <f t="shared" si="8"/>
        <v>-158</v>
      </c>
      <c r="L53" s="117">
        <f t="shared" si="9"/>
        <v>115</v>
      </c>
      <c r="M53" s="118">
        <f t="shared" si="10"/>
        <v>166</v>
      </c>
      <c r="N53" s="133"/>
      <c r="O53" s="158"/>
      <c r="P53" s="135"/>
      <c r="Q53" s="367">
        <v>124</v>
      </c>
      <c r="R53" s="29">
        <f t="shared" si="11"/>
        <v>134</v>
      </c>
      <c r="S53" s="137" t="s">
        <v>38</v>
      </c>
      <c r="T53" s="138">
        <f t="shared" si="12"/>
        <v>141.75</v>
      </c>
      <c r="U53" s="125">
        <f t="shared" si="13"/>
        <v>151.75</v>
      </c>
    </row>
    <row r="54" spans="2:20" s="211" customFormat="1" ht="16.5" customHeight="1">
      <c r="B54" s="2"/>
      <c r="C54" s="3"/>
      <c r="D54" s="297"/>
      <c r="E54" s="1"/>
      <c r="F54" s="1"/>
      <c r="G54" s="5"/>
      <c r="H54" s="5"/>
      <c r="I54" s="6"/>
      <c r="J54" s="5"/>
      <c r="K54" s="7"/>
      <c r="L54" s="7"/>
      <c r="M54" s="7"/>
      <c r="N54" s="5"/>
      <c r="O54" s="8"/>
      <c r="P54" s="8"/>
      <c r="Q54" s="8"/>
      <c r="R54" s="9"/>
      <c r="S54"/>
      <c r="T54" s="10"/>
    </row>
    <row r="55" spans="2:20" s="211" customFormat="1" ht="16.5" customHeight="1">
      <c r="B55" s="2"/>
      <c r="C55" s="3"/>
      <c r="D55" s="297"/>
      <c r="E55" s="93"/>
      <c r="F55" s="93"/>
      <c r="G55" s="387"/>
      <c r="H55" s="387"/>
      <c r="I55" s="6"/>
      <c r="J55" s="5"/>
      <c r="K55" s="7"/>
      <c r="L55" s="7"/>
      <c r="M55" s="7"/>
      <c r="N55" s="5"/>
      <c r="O55" s="8"/>
      <c r="P55" s="8"/>
      <c r="Q55" s="8"/>
      <c r="R55" s="9"/>
      <c r="S55"/>
      <c r="T55" s="10"/>
    </row>
    <row r="56" spans="2:20" s="211" customFormat="1" ht="16.5" customHeight="1">
      <c r="B56" s="2"/>
      <c r="C56" s="3"/>
      <c r="D56" s="297"/>
      <c r="E56" s="1"/>
      <c r="F56" s="1"/>
      <c r="G56" s="5"/>
      <c r="H56" s="5"/>
      <c r="I56" s="6"/>
      <c r="J56" s="5"/>
      <c r="K56" s="7"/>
      <c r="L56" s="7"/>
      <c r="M56" s="7"/>
      <c r="N56" s="5"/>
      <c r="O56" s="8"/>
      <c r="P56" s="8"/>
      <c r="Q56" s="8"/>
      <c r="R56" s="9"/>
      <c r="S56"/>
      <c r="T56" s="10"/>
    </row>
    <row r="57" spans="2:20" s="211" customFormat="1" ht="16.5" customHeight="1">
      <c r="B57" s="2"/>
      <c r="C57" s="3"/>
      <c r="D57" s="297"/>
      <c r="E57" s="1"/>
      <c r="F57" s="1"/>
      <c r="G57" s="5"/>
      <c r="H57" s="5"/>
      <c r="I57" s="6"/>
      <c r="J57" s="5"/>
      <c r="K57" s="7"/>
      <c r="L57" s="7"/>
      <c r="M57" s="7"/>
      <c r="N57" s="5"/>
      <c r="O57" s="8"/>
      <c r="P57" s="8"/>
      <c r="Q57" s="8"/>
      <c r="R57" s="9"/>
      <c r="S57"/>
      <c r="T57" s="10"/>
    </row>
    <row r="58" spans="1:20" s="211" customFormat="1" ht="16.5" customHeight="1">
      <c r="A58" s="1"/>
      <c r="B58" s="2"/>
      <c r="C58" s="3"/>
      <c r="D58" s="297"/>
      <c r="E58" s="1"/>
      <c r="F58" s="1"/>
      <c r="G58" s="5"/>
      <c r="H58" s="5"/>
      <c r="I58" s="6"/>
      <c r="J58" s="5"/>
      <c r="K58" s="7"/>
      <c r="L58" s="7"/>
      <c r="M58" s="7"/>
      <c r="N58" s="5"/>
      <c r="O58" s="8"/>
      <c r="P58" s="8"/>
      <c r="Q58" s="8"/>
      <c r="R58" s="9"/>
      <c r="S58"/>
      <c r="T58" s="10"/>
    </row>
    <row r="59" spans="1:20" s="211" customFormat="1" ht="16.5" customHeight="1">
      <c r="A59" s="1"/>
      <c r="B59" s="2"/>
      <c r="C59" s="3"/>
      <c r="D59" s="297"/>
      <c r="E59" s="1"/>
      <c r="F59" s="1"/>
      <c r="G59" s="5"/>
      <c r="H59" s="5"/>
      <c r="I59" s="6"/>
      <c r="J59" s="5"/>
      <c r="K59" s="7"/>
      <c r="L59" s="7"/>
      <c r="M59" s="7"/>
      <c r="N59" s="5"/>
      <c r="O59" s="8"/>
      <c r="P59" s="8"/>
      <c r="Q59" s="8"/>
      <c r="R59" s="9"/>
      <c r="S59"/>
      <c r="T59" s="10"/>
    </row>
    <row r="60" spans="21:25" ht="15">
      <c r="U60"/>
      <c r="Y60"/>
    </row>
  </sheetData>
  <sheetProtection password="CF7A" sheet="1" objects="1" scenarios="1" selectLockedCells="1" selectUnlockedCells="1"/>
  <printOptions horizontalCentered="1" verticalCentered="1"/>
  <pageMargins left="0.4" right="0.13" top="0.18" bottom="0.51" header="0.12" footer="0.45"/>
  <pageSetup fitToHeight="2" horizontalDpi="300" verticalDpi="300" orientation="landscape" paperSize="9" scale="74" r:id="rId2"/>
  <rowBreaks count="1" manualBreakCount="1">
    <brk id="2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B64"/>
  <sheetViews>
    <sheetView zoomScale="75" zoomScaleNormal="75" workbookViewId="0" topLeftCell="A1">
      <selection activeCell="C42" sqref="C42"/>
    </sheetView>
  </sheetViews>
  <sheetFormatPr defaultColWidth="9.140625" defaultRowHeight="12.75"/>
  <cols>
    <col min="1" max="1" width="4.57421875" style="1" customWidth="1"/>
    <col min="2" max="2" width="5.28125" style="2" customWidth="1"/>
    <col min="3" max="3" width="34.00390625" style="3" customWidth="1"/>
    <col min="4" max="4" width="4.8515625" style="297" customWidth="1"/>
    <col min="5" max="6" width="6.140625" style="1" customWidth="1"/>
    <col min="7" max="7" width="6.421875" style="5" customWidth="1"/>
    <col min="8" max="8" width="6.57421875" style="5" customWidth="1"/>
    <col min="9" max="9" width="8.57421875" style="6" customWidth="1"/>
    <col min="10" max="10" width="10.28125" style="5" customWidth="1"/>
    <col min="11" max="11" width="7.00390625" style="7" customWidth="1"/>
    <col min="12" max="12" width="7.421875" style="7" customWidth="1"/>
    <col min="13" max="13" width="5.00390625" style="7" customWidth="1"/>
    <col min="14" max="14" width="1.7109375" style="5" customWidth="1"/>
    <col min="15" max="17" width="5.421875" style="8" customWidth="1"/>
    <col min="18" max="18" width="6.00390625" style="9" customWidth="1"/>
    <col min="19" max="19" width="6.00390625" style="0" customWidth="1"/>
    <col min="20" max="20" width="6.00390625" style="10" customWidth="1"/>
    <col min="21" max="21" width="5.421875" style="7" customWidth="1"/>
    <col min="22" max="22" width="16.28125" style="0" customWidth="1"/>
    <col min="23" max="24" width="9.28125" style="0" bestFit="1" customWidth="1"/>
    <col min="25" max="25" width="9.140625" style="5" customWidth="1"/>
  </cols>
  <sheetData>
    <row r="1" spans="1:8" ht="18">
      <c r="A1" s="11" t="s">
        <v>0</v>
      </c>
      <c r="C1" s="12" t="s">
        <v>1</v>
      </c>
      <c r="E1" s="13"/>
      <c r="F1" s="13"/>
      <c r="G1" s="13"/>
      <c r="H1" s="13"/>
    </row>
    <row r="2" spans="1:28" ht="54.75" thickBot="1">
      <c r="A2" s="14" t="s">
        <v>2</v>
      </c>
      <c r="B2" s="15" t="s">
        <v>3</v>
      </c>
      <c r="C2" s="16" t="s">
        <v>4</v>
      </c>
      <c r="D2" s="298" t="s">
        <v>5</v>
      </c>
      <c r="E2" s="66" t="s">
        <v>6</v>
      </c>
      <c r="F2" s="66" t="s">
        <v>7</v>
      </c>
      <c r="G2" s="19" t="s">
        <v>8</v>
      </c>
      <c r="H2" s="19" t="s">
        <v>9</v>
      </c>
      <c r="I2" s="20" t="s">
        <v>10</v>
      </c>
      <c r="J2" s="21" t="s">
        <v>11</v>
      </c>
      <c r="K2" s="22" t="s">
        <v>12</v>
      </c>
      <c r="M2" s="6"/>
      <c r="N2" s="7"/>
      <c r="O2" s="7"/>
      <c r="P2" s="7"/>
      <c r="R2" s="5"/>
      <c r="S2" s="5"/>
      <c r="T2" s="8"/>
      <c r="U2" s="9"/>
      <c r="W2" s="10"/>
      <c r="X2" s="7"/>
      <c r="Y2"/>
      <c r="AB2" s="5"/>
    </row>
    <row r="3" spans="1:28" ht="18">
      <c r="A3" s="23" t="s">
        <v>13</v>
      </c>
      <c r="B3" s="385">
        <v>0</v>
      </c>
      <c r="C3" s="388" t="s">
        <v>74</v>
      </c>
      <c r="D3" s="301" t="s">
        <v>37</v>
      </c>
      <c r="E3" s="389">
        <v>248</v>
      </c>
      <c r="F3" s="28">
        <v>225</v>
      </c>
      <c r="G3" s="30">
        <f aca="true" t="shared" si="0" ref="G3:G11">E3+B3</f>
        <v>248</v>
      </c>
      <c r="H3" s="30">
        <f aca="true" t="shared" si="1" ref="H3:H11">F3+B3</f>
        <v>225</v>
      </c>
      <c r="I3" s="31">
        <f aca="true" t="shared" si="2" ref="I3:I11">H3+G3</f>
        <v>473</v>
      </c>
      <c r="J3" s="32">
        <f aca="true" t="shared" si="3" ref="J3:J11">I3-$I$3</f>
        <v>0</v>
      </c>
      <c r="K3" s="33">
        <v>53</v>
      </c>
      <c r="M3" s="34"/>
      <c r="N3" s="7"/>
      <c r="O3" s="7"/>
      <c r="P3" s="7"/>
      <c r="R3" s="5"/>
      <c r="S3" s="5"/>
      <c r="T3" s="8"/>
      <c r="U3" s="9"/>
      <c r="W3" s="10"/>
      <c r="X3" s="7"/>
      <c r="Y3"/>
      <c r="AB3" s="5"/>
    </row>
    <row r="4" spans="1:28" ht="18">
      <c r="A4" s="23" t="s">
        <v>15</v>
      </c>
      <c r="B4" s="302">
        <v>23</v>
      </c>
      <c r="C4" s="390" t="s">
        <v>103</v>
      </c>
      <c r="D4" s="304" t="s">
        <v>66</v>
      </c>
      <c r="E4" s="391">
        <v>214</v>
      </c>
      <c r="F4" s="39">
        <v>182</v>
      </c>
      <c r="G4" s="30">
        <f t="shared" si="0"/>
        <v>237</v>
      </c>
      <c r="H4" s="30">
        <f t="shared" si="1"/>
        <v>205</v>
      </c>
      <c r="I4" s="31">
        <f t="shared" si="2"/>
        <v>442</v>
      </c>
      <c r="J4" s="32">
        <f t="shared" si="3"/>
        <v>-31</v>
      </c>
      <c r="K4" s="33">
        <v>39</v>
      </c>
      <c r="M4" s="34"/>
      <c r="N4" s="7"/>
      <c r="O4" s="7"/>
      <c r="P4" s="7"/>
      <c r="R4" s="5"/>
      <c r="S4" s="5"/>
      <c r="T4" s="8"/>
      <c r="U4" s="9"/>
      <c r="W4" s="10"/>
      <c r="X4" s="7"/>
      <c r="Y4"/>
      <c r="AB4" s="5"/>
    </row>
    <row r="5" spans="1:28" ht="18">
      <c r="A5" s="40" t="s">
        <v>17</v>
      </c>
      <c r="B5" s="302">
        <v>5</v>
      </c>
      <c r="C5" s="392" t="s">
        <v>83</v>
      </c>
      <c r="D5" s="306" t="s">
        <v>42</v>
      </c>
      <c r="E5" s="391">
        <v>209</v>
      </c>
      <c r="F5" s="39">
        <v>221</v>
      </c>
      <c r="G5" s="30">
        <f t="shared" si="0"/>
        <v>214</v>
      </c>
      <c r="H5" s="30">
        <f t="shared" si="1"/>
        <v>226</v>
      </c>
      <c r="I5" s="31">
        <f t="shared" si="2"/>
        <v>440</v>
      </c>
      <c r="J5" s="32">
        <f t="shared" si="3"/>
        <v>-33</v>
      </c>
      <c r="K5" s="33">
        <v>29</v>
      </c>
      <c r="M5" s="34"/>
      <c r="N5" s="7"/>
      <c r="O5" s="7"/>
      <c r="P5" s="7"/>
      <c r="R5" s="5"/>
      <c r="S5" s="5"/>
      <c r="T5" s="8"/>
      <c r="U5" s="9"/>
      <c r="W5" s="10"/>
      <c r="X5" s="7"/>
      <c r="Y5"/>
      <c r="AB5" s="5"/>
    </row>
    <row r="6" spans="1:28" ht="18">
      <c r="A6" s="23" t="s">
        <v>19</v>
      </c>
      <c r="B6" s="302">
        <v>7</v>
      </c>
      <c r="C6" s="390" t="s">
        <v>16</v>
      </c>
      <c r="D6" s="304" t="s">
        <v>85</v>
      </c>
      <c r="E6" s="48">
        <v>184</v>
      </c>
      <c r="F6" s="39">
        <v>212</v>
      </c>
      <c r="G6" s="30">
        <f t="shared" si="0"/>
        <v>191</v>
      </c>
      <c r="H6" s="30">
        <f t="shared" si="1"/>
        <v>219</v>
      </c>
      <c r="I6" s="31">
        <f t="shared" si="2"/>
        <v>410</v>
      </c>
      <c r="J6" s="32">
        <f t="shared" si="3"/>
        <v>-63</v>
      </c>
      <c r="K6" s="33" t="s">
        <v>76</v>
      </c>
      <c r="M6" s="34"/>
      <c r="N6" s="7"/>
      <c r="O6" s="7"/>
      <c r="P6" s="7"/>
      <c r="R6" s="5"/>
      <c r="S6" s="5"/>
      <c r="T6" s="8"/>
      <c r="U6" s="9"/>
      <c r="W6" s="10"/>
      <c r="X6" s="7"/>
      <c r="Y6"/>
      <c r="AB6" s="5"/>
    </row>
    <row r="7" spans="1:28" ht="18">
      <c r="A7" s="23" t="s">
        <v>22</v>
      </c>
      <c r="B7" s="302">
        <v>3</v>
      </c>
      <c r="C7" s="393" t="s">
        <v>77</v>
      </c>
      <c r="D7" s="304" t="s">
        <v>36</v>
      </c>
      <c r="E7" s="391">
        <v>204</v>
      </c>
      <c r="F7" s="39">
        <v>198</v>
      </c>
      <c r="G7" s="30">
        <f t="shared" si="0"/>
        <v>207</v>
      </c>
      <c r="H7" s="30">
        <f t="shared" si="1"/>
        <v>201</v>
      </c>
      <c r="I7" s="31">
        <f t="shared" si="2"/>
        <v>408</v>
      </c>
      <c r="J7" s="32">
        <f t="shared" si="3"/>
        <v>-65</v>
      </c>
      <c r="K7" s="33" t="s">
        <v>24</v>
      </c>
      <c r="M7" s="34"/>
      <c r="N7" s="7"/>
      <c r="O7" s="7"/>
      <c r="P7" s="7"/>
      <c r="R7" s="5"/>
      <c r="S7" s="5"/>
      <c r="T7" s="8"/>
      <c r="U7" s="9"/>
      <c r="W7" s="10"/>
      <c r="X7" s="7"/>
      <c r="Y7"/>
      <c r="AB7" s="5"/>
    </row>
    <row r="8" spans="1:28" ht="18.75" thickBot="1">
      <c r="A8" s="51" t="s">
        <v>25</v>
      </c>
      <c r="B8" s="308">
        <v>18</v>
      </c>
      <c r="C8" s="394" t="s">
        <v>59</v>
      </c>
      <c r="D8" s="310" t="s">
        <v>38</v>
      </c>
      <c r="E8" s="55">
        <v>188</v>
      </c>
      <c r="F8" s="395">
        <v>172</v>
      </c>
      <c r="G8" s="229">
        <f t="shared" si="0"/>
        <v>206</v>
      </c>
      <c r="H8" s="229">
        <f t="shared" si="1"/>
        <v>190</v>
      </c>
      <c r="I8" s="230">
        <f t="shared" si="2"/>
        <v>396</v>
      </c>
      <c r="J8" s="32">
        <f t="shared" si="3"/>
        <v>-77</v>
      </c>
      <c r="K8" s="58">
        <v>-0.3</v>
      </c>
      <c r="M8" s="59"/>
      <c r="N8" s="7"/>
      <c r="O8" s="7"/>
      <c r="P8" s="7"/>
      <c r="R8" s="5"/>
      <c r="S8" s="5"/>
      <c r="T8" s="8"/>
      <c r="U8" s="9"/>
      <c r="W8" s="10"/>
      <c r="X8" s="7"/>
      <c r="Y8"/>
      <c r="AB8" s="5"/>
    </row>
    <row r="9" spans="1:28" ht="18.75" thickTop="1">
      <c r="A9" s="60" t="s">
        <v>27</v>
      </c>
      <c r="B9" s="302">
        <v>2</v>
      </c>
      <c r="C9" s="396" t="s">
        <v>84</v>
      </c>
      <c r="D9" s="304" t="s">
        <v>61</v>
      </c>
      <c r="E9" s="38">
        <v>165</v>
      </c>
      <c r="F9" s="28">
        <v>214</v>
      </c>
      <c r="G9" s="30">
        <f t="shared" si="0"/>
        <v>167</v>
      </c>
      <c r="H9" s="30">
        <f t="shared" si="1"/>
        <v>216</v>
      </c>
      <c r="I9" s="31">
        <f t="shared" si="2"/>
        <v>383</v>
      </c>
      <c r="J9" s="32">
        <f t="shared" si="3"/>
        <v>-90</v>
      </c>
      <c r="K9" s="61"/>
      <c r="M9" s="62"/>
      <c r="N9" s="7"/>
      <c r="O9" s="7"/>
      <c r="P9" s="7"/>
      <c r="R9" s="5"/>
      <c r="S9" s="5"/>
      <c r="T9" s="8"/>
      <c r="U9" s="9"/>
      <c r="W9" s="10"/>
      <c r="X9" s="7"/>
      <c r="Y9"/>
      <c r="AB9" s="5"/>
    </row>
    <row r="10" spans="1:28" ht="18">
      <c r="A10" s="231" t="s">
        <v>78</v>
      </c>
      <c r="B10" s="306">
        <v>11</v>
      </c>
      <c r="C10" s="390" t="s">
        <v>23</v>
      </c>
      <c r="D10" s="304" t="s">
        <v>34</v>
      </c>
      <c r="E10" s="391">
        <v>204</v>
      </c>
      <c r="F10" s="39">
        <v>140</v>
      </c>
      <c r="G10" s="30">
        <f t="shared" si="0"/>
        <v>215</v>
      </c>
      <c r="H10" s="30">
        <f t="shared" si="1"/>
        <v>151</v>
      </c>
      <c r="I10" s="31">
        <f t="shared" si="2"/>
        <v>366</v>
      </c>
      <c r="J10" s="32">
        <f t="shared" si="3"/>
        <v>-107</v>
      </c>
      <c r="K10" s="61"/>
      <c r="M10" s="62"/>
      <c r="N10" s="7"/>
      <c r="O10" s="7"/>
      <c r="P10" s="7"/>
      <c r="R10" s="5"/>
      <c r="S10" s="5"/>
      <c r="T10" s="8"/>
      <c r="U10" s="9"/>
      <c r="W10" s="10"/>
      <c r="X10" s="7"/>
      <c r="Y10"/>
      <c r="AB10" s="5"/>
    </row>
    <row r="11" spans="1:13" ht="15">
      <c r="A11" s="231" t="s">
        <v>104</v>
      </c>
      <c r="B11" s="302">
        <v>6</v>
      </c>
      <c r="C11" s="396" t="s">
        <v>105</v>
      </c>
      <c r="D11" s="304" t="s">
        <v>35</v>
      </c>
      <c r="E11" s="48">
        <v>157</v>
      </c>
      <c r="F11" s="39">
        <v>188</v>
      </c>
      <c r="G11" s="30">
        <f t="shared" si="0"/>
        <v>163</v>
      </c>
      <c r="H11" s="30">
        <f t="shared" si="1"/>
        <v>194</v>
      </c>
      <c r="I11" s="31">
        <f t="shared" si="2"/>
        <v>357</v>
      </c>
      <c r="J11" s="32">
        <f t="shared" si="3"/>
        <v>-116</v>
      </c>
      <c r="M11" s="397"/>
    </row>
    <row r="12" ht="50.25" customHeight="1">
      <c r="L12" s="63"/>
    </row>
    <row r="13" spans="1:8" ht="18">
      <c r="A13" s="11" t="s">
        <v>0</v>
      </c>
      <c r="C13" s="12" t="s">
        <v>29</v>
      </c>
      <c r="E13" s="13"/>
      <c r="F13" s="13"/>
      <c r="G13" s="13"/>
      <c r="H13" s="13"/>
    </row>
    <row r="14" spans="1:8" ht="49.5" customHeight="1" thickBot="1">
      <c r="A14" s="14" t="s">
        <v>30</v>
      </c>
      <c r="B14" s="64" t="s">
        <v>3</v>
      </c>
      <c r="C14" s="65" t="s">
        <v>4</v>
      </c>
      <c r="D14" s="14" t="s">
        <v>5</v>
      </c>
      <c r="E14" s="66" t="s">
        <v>6</v>
      </c>
      <c r="F14" s="67" t="s">
        <v>167</v>
      </c>
      <c r="G14" s="68" t="s">
        <v>11</v>
      </c>
      <c r="H14" s="69"/>
    </row>
    <row r="15" spans="1:19" ht="18">
      <c r="A15" s="70">
        <v>1</v>
      </c>
      <c r="B15" s="385">
        <v>0</v>
      </c>
      <c r="C15" s="398" t="s">
        <v>74</v>
      </c>
      <c r="D15" s="301" t="s">
        <v>38</v>
      </c>
      <c r="E15" s="389">
        <v>248</v>
      </c>
      <c r="F15" s="31">
        <f aca="true" t="shared" si="4" ref="F15:F29">B15+E15</f>
        <v>248</v>
      </c>
      <c r="G15" s="72">
        <f aca="true" t="shared" si="5" ref="G15:G29">F15-$F$20</f>
        <v>42</v>
      </c>
      <c r="H15" s="91"/>
      <c r="I15" s="313">
        <v>1</v>
      </c>
      <c r="P15" s="75"/>
      <c r="Q15" s="76"/>
      <c r="R15" s="77"/>
      <c r="S15" s="78"/>
    </row>
    <row r="16" spans="1:19" ht="18">
      <c r="A16" s="70">
        <v>2</v>
      </c>
      <c r="B16" s="302">
        <v>23</v>
      </c>
      <c r="C16" s="390" t="s">
        <v>103</v>
      </c>
      <c r="D16" s="304" t="s">
        <v>66</v>
      </c>
      <c r="E16" s="391">
        <v>214</v>
      </c>
      <c r="F16" s="31">
        <f t="shared" si="4"/>
        <v>237</v>
      </c>
      <c r="G16" s="72">
        <f t="shared" si="5"/>
        <v>31</v>
      </c>
      <c r="H16" s="91"/>
      <c r="I16" s="313">
        <v>2</v>
      </c>
      <c r="P16" s="75"/>
      <c r="Q16" s="76"/>
      <c r="R16" s="77"/>
      <c r="S16" s="78"/>
    </row>
    <row r="17" spans="1:19" ht="18">
      <c r="A17" s="82">
        <v>3</v>
      </c>
      <c r="B17" s="306">
        <v>11</v>
      </c>
      <c r="C17" s="393" t="s">
        <v>23</v>
      </c>
      <c r="D17" s="304" t="s">
        <v>34</v>
      </c>
      <c r="E17" s="391">
        <v>204</v>
      </c>
      <c r="F17" s="31">
        <f t="shared" si="4"/>
        <v>215</v>
      </c>
      <c r="G17" s="72">
        <f t="shared" si="5"/>
        <v>9</v>
      </c>
      <c r="H17" s="91"/>
      <c r="I17" s="313">
        <v>3</v>
      </c>
      <c r="P17" s="75"/>
      <c r="Q17" s="76"/>
      <c r="R17" s="77"/>
      <c r="S17" s="78"/>
    </row>
    <row r="18" spans="1:19" ht="18">
      <c r="A18" s="70">
        <v>4</v>
      </c>
      <c r="B18" s="302">
        <v>5</v>
      </c>
      <c r="C18" s="396" t="s">
        <v>83</v>
      </c>
      <c r="D18" s="306" t="s">
        <v>42</v>
      </c>
      <c r="E18" s="391">
        <v>209</v>
      </c>
      <c r="F18" s="31">
        <f t="shared" si="4"/>
        <v>214</v>
      </c>
      <c r="G18" s="72">
        <f t="shared" si="5"/>
        <v>8</v>
      </c>
      <c r="H18" s="91"/>
      <c r="I18" s="313">
        <v>4</v>
      </c>
      <c r="P18" s="75"/>
      <c r="Q18" s="76"/>
      <c r="R18" s="77"/>
      <c r="S18" s="78"/>
    </row>
    <row r="19" spans="1:19" ht="18">
      <c r="A19" s="70">
        <v>5</v>
      </c>
      <c r="B19" s="302">
        <v>3</v>
      </c>
      <c r="C19" s="393" t="s">
        <v>77</v>
      </c>
      <c r="D19" s="304" t="s">
        <v>89</v>
      </c>
      <c r="E19" s="391">
        <v>204</v>
      </c>
      <c r="F19" s="31">
        <f t="shared" si="4"/>
        <v>207</v>
      </c>
      <c r="G19" s="72">
        <f t="shared" si="5"/>
        <v>1</v>
      </c>
      <c r="H19" s="91"/>
      <c r="I19" s="313">
        <v>5</v>
      </c>
      <c r="P19" s="75"/>
      <c r="Q19" s="76"/>
      <c r="R19" s="77"/>
      <c r="S19" s="78"/>
    </row>
    <row r="20" spans="1:19" ht="18.75" thickBot="1">
      <c r="A20" s="86">
        <v>6</v>
      </c>
      <c r="B20" s="308">
        <v>18</v>
      </c>
      <c r="C20" s="394" t="s">
        <v>59</v>
      </c>
      <c r="D20" s="310" t="s">
        <v>40</v>
      </c>
      <c r="E20" s="55">
        <v>188</v>
      </c>
      <c r="F20" s="87">
        <f t="shared" si="4"/>
        <v>206</v>
      </c>
      <c r="G20" s="72">
        <f t="shared" si="5"/>
        <v>0</v>
      </c>
      <c r="H20" s="91"/>
      <c r="I20" s="313">
        <v>6</v>
      </c>
      <c r="P20" s="75"/>
      <c r="Q20" s="76"/>
      <c r="R20" s="77"/>
      <c r="S20" s="78"/>
    </row>
    <row r="21" spans="1:19" ht="18.75" thickTop="1">
      <c r="A21" s="30">
        <v>7</v>
      </c>
      <c r="B21" s="299">
        <v>20</v>
      </c>
      <c r="C21" s="392" t="s">
        <v>26</v>
      </c>
      <c r="D21" s="399" t="s">
        <v>35</v>
      </c>
      <c r="E21" s="90">
        <v>178</v>
      </c>
      <c r="F21" s="31">
        <f t="shared" si="4"/>
        <v>198</v>
      </c>
      <c r="G21" s="72">
        <f t="shared" si="5"/>
        <v>-8</v>
      </c>
      <c r="I21" s="62">
        <v>7</v>
      </c>
      <c r="N21" s="8"/>
      <c r="P21" s="75"/>
      <c r="Q21" s="76"/>
      <c r="R21" s="77"/>
      <c r="S21" s="78"/>
    </row>
    <row r="22" spans="1:19" ht="18">
      <c r="A22" s="30">
        <v>8</v>
      </c>
      <c r="B22" s="302">
        <v>11</v>
      </c>
      <c r="C22" s="390" t="s">
        <v>73</v>
      </c>
      <c r="D22" s="304" t="s">
        <v>65</v>
      </c>
      <c r="E22" s="38">
        <v>184</v>
      </c>
      <c r="F22" s="31">
        <f t="shared" si="4"/>
        <v>195</v>
      </c>
      <c r="G22" s="72">
        <f t="shared" si="5"/>
        <v>-11</v>
      </c>
      <c r="H22" s="91"/>
      <c r="I22" s="62">
        <v>8</v>
      </c>
      <c r="P22" s="75"/>
      <c r="Q22" s="76"/>
      <c r="R22" s="77"/>
      <c r="S22" s="78"/>
    </row>
    <row r="23" spans="1:19" ht="18">
      <c r="A23" s="92">
        <v>9</v>
      </c>
      <c r="B23" s="302">
        <v>7</v>
      </c>
      <c r="C23" s="400" t="s">
        <v>16</v>
      </c>
      <c r="D23" s="304" t="s">
        <v>36</v>
      </c>
      <c r="E23" s="48">
        <v>184</v>
      </c>
      <c r="F23" s="31">
        <f t="shared" si="4"/>
        <v>191</v>
      </c>
      <c r="G23" s="72">
        <f t="shared" si="5"/>
        <v>-15</v>
      </c>
      <c r="H23" s="91"/>
      <c r="I23" s="62">
        <v>9</v>
      </c>
      <c r="P23" s="75"/>
      <c r="Q23" s="76"/>
      <c r="R23" s="77"/>
      <c r="S23" s="78"/>
    </row>
    <row r="24" spans="1:19" ht="18">
      <c r="A24" s="30">
        <v>10</v>
      </c>
      <c r="B24" s="302">
        <v>21</v>
      </c>
      <c r="C24" s="390" t="s">
        <v>41</v>
      </c>
      <c r="D24" s="306" t="s">
        <v>37</v>
      </c>
      <c r="E24" s="38">
        <v>165</v>
      </c>
      <c r="F24" s="31">
        <f t="shared" si="4"/>
        <v>186</v>
      </c>
      <c r="G24" s="72">
        <f t="shared" si="5"/>
        <v>-20</v>
      </c>
      <c r="H24" s="91"/>
      <c r="I24" s="62">
        <v>10</v>
      </c>
      <c r="P24" s="75"/>
      <c r="Q24" s="76"/>
      <c r="R24" s="77"/>
      <c r="S24" s="78"/>
    </row>
    <row r="25" spans="1:19" ht="18">
      <c r="A25" s="30">
        <v>11</v>
      </c>
      <c r="B25" s="299">
        <v>12</v>
      </c>
      <c r="C25" s="393" t="s">
        <v>96</v>
      </c>
      <c r="D25" s="304" t="s">
        <v>61</v>
      </c>
      <c r="E25" s="38">
        <v>170</v>
      </c>
      <c r="F25" s="31">
        <f t="shared" si="4"/>
        <v>182</v>
      </c>
      <c r="G25" s="72">
        <f t="shared" si="5"/>
        <v>-24</v>
      </c>
      <c r="H25" s="91"/>
      <c r="I25" s="62">
        <v>11</v>
      </c>
      <c r="P25" s="75"/>
      <c r="Q25" s="95"/>
      <c r="R25" s="77"/>
      <c r="S25" s="78"/>
    </row>
    <row r="26" spans="1:19" ht="18">
      <c r="A26" s="240">
        <v>12</v>
      </c>
      <c r="B26" s="302">
        <v>10</v>
      </c>
      <c r="C26" s="390" t="s">
        <v>188</v>
      </c>
      <c r="D26" s="304" t="s">
        <v>85</v>
      </c>
      <c r="E26" s="38">
        <v>159</v>
      </c>
      <c r="F26" s="31">
        <f t="shared" si="4"/>
        <v>169</v>
      </c>
      <c r="G26" s="72">
        <f t="shared" si="5"/>
        <v>-37</v>
      </c>
      <c r="H26" s="91"/>
      <c r="I26" s="62">
        <v>12</v>
      </c>
      <c r="P26" s="75"/>
      <c r="Q26" s="95"/>
      <c r="R26" s="77"/>
      <c r="S26" s="78"/>
    </row>
    <row r="27" spans="1:19" ht="18">
      <c r="A27" s="240">
        <v>13</v>
      </c>
      <c r="B27" s="302">
        <v>2</v>
      </c>
      <c r="C27" s="401" t="s">
        <v>84</v>
      </c>
      <c r="D27" s="304" t="s">
        <v>95</v>
      </c>
      <c r="E27" s="38">
        <v>165</v>
      </c>
      <c r="F27" s="81">
        <f t="shared" si="4"/>
        <v>167</v>
      </c>
      <c r="G27" s="72">
        <f t="shared" si="5"/>
        <v>-39</v>
      </c>
      <c r="H27" s="91"/>
      <c r="I27" s="62">
        <v>13</v>
      </c>
      <c r="P27" s="75"/>
      <c r="Q27" s="242"/>
      <c r="R27" s="77"/>
      <c r="S27" s="78"/>
    </row>
    <row r="28" spans="1:19" ht="18">
      <c r="A28" s="240">
        <v>14</v>
      </c>
      <c r="B28" s="306">
        <v>18</v>
      </c>
      <c r="C28" s="390" t="s">
        <v>93</v>
      </c>
      <c r="D28" s="304" t="s">
        <v>44</v>
      </c>
      <c r="E28" s="38">
        <v>149</v>
      </c>
      <c r="F28" s="31">
        <f t="shared" si="4"/>
        <v>167</v>
      </c>
      <c r="G28" s="72">
        <f t="shared" si="5"/>
        <v>-39</v>
      </c>
      <c r="H28" s="91"/>
      <c r="I28" s="62">
        <v>14</v>
      </c>
      <c r="P28" s="75"/>
      <c r="Q28" s="95"/>
      <c r="R28" s="77"/>
      <c r="S28" s="78"/>
    </row>
    <row r="29" spans="1:9" ht="18">
      <c r="A29" s="244">
        <v>15</v>
      </c>
      <c r="B29" s="302">
        <v>6</v>
      </c>
      <c r="C29" s="401" t="s">
        <v>105</v>
      </c>
      <c r="D29" s="304" t="s">
        <v>33</v>
      </c>
      <c r="E29" s="48">
        <v>157</v>
      </c>
      <c r="F29" s="246">
        <f t="shared" si="4"/>
        <v>163</v>
      </c>
      <c r="G29" s="72">
        <f t="shared" si="5"/>
        <v>-43</v>
      </c>
      <c r="H29" s="91"/>
      <c r="I29" s="62">
        <v>15</v>
      </c>
    </row>
    <row r="30" ht="15"/>
    <row r="31" ht="21" customHeight="1">
      <c r="I31" s="96"/>
    </row>
    <row r="32" spans="1:13" ht="20.25">
      <c r="A32" s="11" t="s">
        <v>45</v>
      </c>
      <c r="E32" s="97" t="s">
        <v>106</v>
      </c>
      <c r="M32" s="402">
        <f>MAX(E36:G57)</f>
        <v>257</v>
      </c>
    </row>
    <row r="33" spans="1:20" s="110" customFormat="1" ht="71.25" customHeight="1" thickBot="1">
      <c r="A33" s="14" t="s">
        <v>47</v>
      </c>
      <c r="B33" s="99" t="s">
        <v>3</v>
      </c>
      <c r="C33" s="65" t="s">
        <v>4</v>
      </c>
      <c r="D33" s="14" t="s">
        <v>5</v>
      </c>
      <c r="E33" s="100">
        <v>1</v>
      </c>
      <c r="F33" s="100">
        <v>2</v>
      </c>
      <c r="G33" s="100">
        <v>3</v>
      </c>
      <c r="H33" s="100">
        <v>4</v>
      </c>
      <c r="I33" s="101" t="s">
        <v>48</v>
      </c>
      <c r="J33" s="67" t="s">
        <v>49</v>
      </c>
      <c r="K33" s="322" t="s">
        <v>11</v>
      </c>
      <c r="L33" s="68" t="s">
        <v>50</v>
      </c>
      <c r="M33" s="68" t="s">
        <v>51</v>
      </c>
      <c r="N33" s="103"/>
      <c r="O33" s="403" t="s">
        <v>52</v>
      </c>
      <c r="P33" s="404" t="s">
        <v>53</v>
      </c>
      <c r="Q33" s="405" t="s">
        <v>54</v>
      </c>
      <c r="R33" s="406" t="s">
        <v>55</v>
      </c>
      <c r="S33" s="14" t="s">
        <v>56</v>
      </c>
      <c r="T33" s="407" t="s">
        <v>57</v>
      </c>
    </row>
    <row r="34" spans="1:20" s="110" customFormat="1" ht="20.25" customHeight="1">
      <c r="A34" s="408">
        <v>1</v>
      </c>
      <c r="B34" s="299">
        <v>2</v>
      </c>
      <c r="C34" s="409" t="s">
        <v>84</v>
      </c>
      <c r="D34" s="324" t="s">
        <v>40</v>
      </c>
      <c r="E34" s="190">
        <v>204</v>
      </c>
      <c r="F34" s="190">
        <v>219</v>
      </c>
      <c r="G34" s="157">
        <v>255</v>
      </c>
      <c r="H34" s="157">
        <v>180</v>
      </c>
      <c r="I34" s="327">
        <f aca="true" t="shared" si="6" ref="I34:I57">B34*4</f>
        <v>8</v>
      </c>
      <c r="J34" s="410">
        <f aca="true" t="shared" si="7" ref="J34:J57">SUM(E34:H34)+I34</f>
        <v>866</v>
      </c>
      <c r="K34" s="248">
        <f aca="true" t="shared" si="8" ref="K34:K57">J34-$J$43</f>
        <v>84</v>
      </c>
      <c r="L34" s="117">
        <f aca="true" t="shared" si="9" ref="L34:L57">MIN(E34:H34)</f>
        <v>180</v>
      </c>
      <c r="M34" s="118">
        <f aca="true" t="shared" si="10" ref="M34:M57">MAX(E34:H34)</f>
        <v>255</v>
      </c>
      <c r="N34" s="133"/>
      <c r="O34" s="120"/>
      <c r="P34" s="157"/>
      <c r="Q34" s="190"/>
      <c r="R34" s="29">
        <f aca="true" t="shared" si="11" ref="R34:R57">Q34+P34+B34</f>
        <v>2</v>
      </c>
      <c r="S34" s="124"/>
      <c r="T34" s="138">
        <f aca="true" t="shared" si="12" ref="T34:T57">(J34-I34)/4</f>
        <v>214.5</v>
      </c>
    </row>
    <row r="35" spans="1:20" s="110" customFormat="1" ht="20.25" customHeight="1" thickBot="1">
      <c r="A35" s="411">
        <v>2</v>
      </c>
      <c r="B35" s="329">
        <v>6</v>
      </c>
      <c r="C35" s="412" t="s">
        <v>105</v>
      </c>
      <c r="D35" s="331" t="s">
        <v>95</v>
      </c>
      <c r="E35" s="413">
        <v>209</v>
      </c>
      <c r="F35" s="414">
        <v>180</v>
      </c>
      <c r="G35" s="413">
        <v>204</v>
      </c>
      <c r="H35" s="413">
        <v>228</v>
      </c>
      <c r="I35" s="334">
        <f t="shared" si="6"/>
        <v>24</v>
      </c>
      <c r="J35" s="410">
        <f t="shared" si="7"/>
        <v>845</v>
      </c>
      <c r="K35" s="248">
        <f t="shared" si="8"/>
        <v>63</v>
      </c>
      <c r="L35" s="117">
        <f t="shared" si="9"/>
        <v>180</v>
      </c>
      <c r="M35" s="118">
        <f t="shared" si="10"/>
        <v>228</v>
      </c>
      <c r="N35" s="133"/>
      <c r="O35" s="415"/>
      <c r="P35" s="135"/>
      <c r="Q35" s="262"/>
      <c r="R35" s="29">
        <f t="shared" si="11"/>
        <v>6</v>
      </c>
      <c r="S35" s="137"/>
      <c r="T35" s="138">
        <f t="shared" si="12"/>
        <v>205.25</v>
      </c>
    </row>
    <row r="36" spans="1:20" s="110" customFormat="1" ht="20.25" customHeight="1" thickTop="1">
      <c r="A36" s="139">
        <v>3</v>
      </c>
      <c r="B36" s="385">
        <v>0</v>
      </c>
      <c r="C36" s="409" t="s">
        <v>74</v>
      </c>
      <c r="D36" s="324" t="s">
        <v>33</v>
      </c>
      <c r="E36" s="190">
        <v>193</v>
      </c>
      <c r="F36" s="121">
        <v>257</v>
      </c>
      <c r="G36" s="121">
        <v>172</v>
      </c>
      <c r="H36" s="121">
        <v>210</v>
      </c>
      <c r="I36" s="327">
        <f t="shared" si="6"/>
        <v>0</v>
      </c>
      <c r="J36" s="386">
        <f t="shared" si="7"/>
        <v>832</v>
      </c>
      <c r="K36" s="248">
        <f t="shared" si="8"/>
        <v>50</v>
      </c>
      <c r="L36" s="117">
        <f t="shared" si="9"/>
        <v>172</v>
      </c>
      <c r="M36" s="118">
        <f t="shared" si="10"/>
        <v>257</v>
      </c>
      <c r="N36" s="133"/>
      <c r="O36" s="121"/>
      <c r="P36" s="157"/>
      <c r="Q36" s="120"/>
      <c r="R36" s="29">
        <f t="shared" si="11"/>
        <v>0</v>
      </c>
      <c r="S36" s="124"/>
      <c r="T36" s="138">
        <f t="shared" si="12"/>
        <v>208</v>
      </c>
    </row>
    <row r="37" spans="1:20" s="110" customFormat="1" ht="20.25" customHeight="1" thickBot="1">
      <c r="A37" s="143">
        <v>4</v>
      </c>
      <c r="B37" s="336">
        <v>7</v>
      </c>
      <c r="C37" s="416" t="s">
        <v>16</v>
      </c>
      <c r="D37" s="338" t="s">
        <v>35</v>
      </c>
      <c r="E37" s="417">
        <v>224</v>
      </c>
      <c r="F37" s="152">
        <v>181</v>
      </c>
      <c r="G37" s="254">
        <v>202</v>
      </c>
      <c r="H37" s="417">
        <v>179</v>
      </c>
      <c r="I37" s="342">
        <f t="shared" si="6"/>
        <v>28</v>
      </c>
      <c r="J37" s="418">
        <f t="shared" si="7"/>
        <v>814</v>
      </c>
      <c r="K37" s="256">
        <f t="shared" si="8"/>
        <v>32</v>
      </c>
      <c r="L37" s="150">
        <f t="shared" si="9"/>
        <v>179</v>
      </c>
      <c r="M37" s="343">
        <f t="shared" si="10"/>
        <v>224</v>
      </c>
      <c r="N37" s="151"/>
      <c r="O37" s="419"/>
      <c r="P37" s="257">
        <v>202</v>
      </c>
      <c r="Q37" s="121"/>
      <c r="R37" s="29">
        <f t="shared" si="11"/>
        <v>209</v>
      </c>
      <c r="S37" s="124" t="s">
        <v>40</v>
      </c>
      <c r="T37" s="138">
        <f t="shared" si="12"/>
        <v>196.5</v>
      </c>
    </row>
    <row r="38" spans="1:20" s="159" customFormat="1" ht="18" customHeight="1" thickTop="1">
      <c r="A38" s="420">
        <v>5</v>
      </c>
      <c r="B38" s="385">
        <v>11</v>
      </c>
      <c r="C38" s="393" t="s">
        <v>23</v>
      </c>
      <c r="D38" s="324" t="s">
        <v>62</v>
      </c>
      <c r="E38" s="190">
        <v>189</v>
      </c>
      <c r="F38" s="190">
        <v>165</v>
      </c>
      <c r="G38" s="121">
        <v>196</v>
      </c>
      <c r="H38" s="261">
        <v>215</v>
      </c>
      <c r="I38" s="327">
        <f t="shared" si="6"/>
        <v>44</v>
      </c>
      <c r="J38" s="386">
        <f t="shared" si="7"/>
        <v>809</v>
      </c>
      <c r="K38" s="248">
        <f t="shared" si="8"/>
        <v>27</v>
      </c>
      <c r="L38" s="117">
        <f t="shared" si="9"/>
        <v>165</v>
      </c>
      <c r="M38" s="118">
        <f t="shared" si="10"/>
        <v>215</v>
      </c>
      <c r="N38" s="133"/>
      <c r="O38" s="261">
        <v>215</v>
      </c>
      <c r="P38" s="157"/>
      <c r="Q38" s="158"/>
      <c r="R38" s="29">
        <f t="shared" si="11"/>
        <v>11</v>
      </c>
      <c r="S38" s="137" t="s">
        <v>35</v>
      </c>
      <c r="T38" s="138">
        <f t="shared" si="12"/>
        <v>191.25</v>
      </c>
    </row>
    <row r="39" spans="1:20" s="159" customFormat="1" ht="18" customHeight="1">
      <c r="A39" s="421">
        <v>6</v>
      </c>
      <c r="B39" s="346">
        <v>12</v>
      </c>
      <c r="C39" s="422" t="s">
        <v>96</v>
      </c>
      <c r="D39" s="348" t="s">
        <v>107</v>
      </c>
      <c r="E39" s="350">
        <v>223</v>
      </c>
      <c r="F39" s="423">
        <v>172</v>
      </c>
      <c r="G39" s="423">
        <v>186</v>
      </c>
      <c r="H39" s="423">
        <v>180</v>
      </c>
      <c r="I39" s="351">
        <f t="shared" si="6"/>
        <v>48</v>
      </c>
      <c r="J39" s="386">
        <f t="shared" si="7"/>
        <v>809</v>
      </c>
      <c r="K39" s="248">
        <f t="shared" si="8"/>
        <v>27</v>
      </c>
      <c r="L39" s="117">
        <f t="shared" si="9"/>
        <v>172</v>
      </c>
      <c r="M39" s="118">
        <f t="shared" si="10"/>
        <v>223</v>
      </c>
      <c r="N39" s="167"/>
      <c r="O39" s="352">
        <v>223</v>
      </c>
      <c r="P39" s="157"/>
      <c r="Q39" s="120"/>
      <c r="R39" s="29">
        <f t="shared" si="11"/>
        <v>12</v>
      </c>
      <c r="S39" s="124" t="s">
        <v>89</v>
      </c>
      <c r="T39" s="138">
        <f t="shared" si="12"/>
        <v>190.25</v>
      </c>
    </row>
    <row r="40" spans="1:20" s="110" customFormat="1" ht="15.75" customHeight="1">
      <c r="A40" s="421">
        <v>7</v>
      </c>
      <c r="B40" s="302">
        <v>11</v>
      </c>
      <c r="C40" s="390" t="s">
        <v>73</v>
      </c>
      <c r="D40" s="354" t="s">
        <v>36</v>
      </c>
      <c r="E40" s="135">
        <v>202</v>
      </c>
      <c r="F40" s="158">
        <v>214</v>
      </c>
      <c r="G40" s="262">
        <v>160</v>
      </c>
      <c r="H40" s="262">
        <v>180</v>
      </c>
      <c r="I40" s="351">
        <f t="shared" si="6"/>
        <v>44</v>
      </c>
      <c r="J40" s="386">
        <f t="shared" si="7"/>
        <v>800</v>
      </c>
      <c r="K40" s="248">
        <f t="shared" si="8"/>
        <v>18</v>
      </c>
      <c r="L40" s="117">
        <f t="shared" si="9"/>
        <v>160</v>
      </c>
      <c r="M40" s="118">
        <f t="shared" si="10"/>
        <v>214</v>
      </c>
      <c r="N40" s="133"/>
      <c r="O40" s="136"/>
      <c r="P40" s="135"/>
      <c r="Q40" s="158"/>
      <c r="R40" s="29">
        <f t="shared" si="11"/>
        <v>11</v>
      </c>
      <c r="S40" s="137"/>
      <c r="T40" s="138">
        <f t="shared" si="12"/>
        <v>189</v>
      </c>
    </row>
    <row r="41" spans="1:20" s="110" customFormat="1" ht="15.75" customHeight="1">
      <c r="A41" s="421">
        <v>8</v>
      </c>
      <c r="B41" s="302">
        <v>5</v>
      </c>
      <c r="C41" s="396" t="s">
        <v>83</v>
      </c>
      <c r="D41" s="354" t="s">
        <v>37</v>
      </c>
      <c r="E41" s="158">
        <v>182</v>
      </c>
      <c r="F41" s="263">
        <v>195</v>
      </c>
      <c r="G41" s="158">
        <v>180</v>
      </c>
      <c r="H41" s="158">
        <v>223</v>
      </c>
      <c r="I41" s="351">
        <f t="shared" si="6"/>
        <v>20</v>
      </c>
      <c r="J41" s="386">
        <f t="shared" si="7"/>
        <v>800</v>
      </c>
      <c r="K41" s="248">
        <f t="shared" si="8"/>
        <v>18</v>
      </c>
      <c r="L41" s="117">
        <f t="shared" si="9"/>
        <v>180</v>
      </c>
      <c r="M41" s="118">
        <f t="shared" si="10"/>
        <v>223</v>
      </c>
      <c r="N41" s="133"/>
      <c r="O41" s="136"/>
      <c r="P41" s="263">
        <v>195</v>
      </c>
      <c r="Q41" s="205"/>
      <c r="R41" s="29">
        <f t="shared" si="11"/>
        <v>200</v>
      </c>
      <c r="S41" s="137" t="s">
        <v>85</v>
      </c>
      <c r="T41" s="138">
        <f t="shared" si="12"/>
        <v>195</v>
      </c>
    </row>
    <row r="42" spans="1:20" s="110" customFormat="1" ht="18.75" customHeight="1">
      <c r="A42" s="421">
        <v>9</v>
      </c>
      <c r="B42" s="302">
        <v>20</v>
      </c>
      <c r="C42" s="396" t="s">
        <v>26</v>
      </c>
      <c r="D42" s="354" t="s">
        <v>86</v>
      </c>
      <c r="E42" s="262">
        <v>159</v>
      </c>
      <c r="F42" s="263">
        <v>204</v>
      </c>
      <c r="G42" s="262">
        <v>200</v>
      </c>
      <c r="H42" s="262">
        <v>144</v>
      </c>
      <c r="I42" s="351">
        <f t="shared" si="6"/>
        <v>80</v>
      </c>
      <c r="J42" s="386">
        <f t="shared" si="7"/>
        <v>787</v>
      </c>
      <c r="K42" s="248">
        <f t="shared" si="8"/>
        <v>5</v>
      </c>
      <c r="L42" s="117">
        <f t="shared" si="9"/>
        <v>144</v>
      </c>
      <c r="M42" s="118">
        <f t="shared" si="10"/>
        <v>204</v>
      </c>
      <c r="N42" s="198"/>
      <c r="O42" s="136"/>
      <c r="P42" s="263">
        <v>204</v>
      </c>
      <c r="Q42" s="262"/>
      <c r="R42" s="29">
        <f t="shared" si="11"/>
        <v>224</v>
      </c>
      <c r="S42" s="137" t="s">
        <v>42</v>
      </c>
      <c r="T42" s="138">
        <f t="shared" si="12"/>
        <v>176.75</v>
      </c>
    </row>
    <row r="43" spans="1:20" s="110" customFormat="1" ht="21" customHeight="1" thickBot="1">
      <c r="A43" s="424">
        <v>10</v>
      </c>
      <c r="B43" s="360">
        <v>3</v>
      </c>
      <c r="C43" s="425" t="s">
        <v>77</v>
      </c>
      <c r="D43" s="362" t="s">
        <v>87</v>
      </c>
      <c r="E43" s="270">
        <v>197</v>
      </c>
      <c r="F43" s="181">
        <v>185</v>
      </c>
      <c r="G43" s="426">
        <v>191</v>
      </c>
      <c r="H43" s="270">
        <v>197</v>
      </c>
      <c r="I43" s="365">
        <f t="shared" si="6"/>
        <v>12</v>
      </c>
      <c r="J43" s="427">
        <f t="shared" si="7"/>
        <v>782</v>
      </c>
      <c r="K43" s="267">
        <f t="shared" si="8"/>
        <v>0</v>
      </c>
      <c r="L43" s="177">
        <f t="shared" si="9"/>
        <v>185</v>
      </c>
      <c r="M43" s="178">
        <f t="shared" si="10"/>
        <v>197</v>
      </c>
      <c r="N43" s="268"/>
      <c r="O43" s="426">
        <v>191</v>
      </c>
      <c r="P43" s="181"/>
      <c r="Q43" s="269"/>
      <c r="R43" s="183">
        <f t="shared" si="11"/>
        <v>3</v>
      </c>
      <c r="S43" s="184" t="s">
        <v>38</v>
      </c>
      <c r="T43" s="138">
        <f t="shared" si="12"/>
        <v>192.5</v>
      </c>
    </row>
    <row r="44" spans="1:20" s="211" customFormat="1" ht="16.5" customHeight="1" thickTop="1">
      <c r="A44" s="70">
        <v>11</v>
      </c>
      <c r="B44" s="299">
        <v>27</v>
      </c>
      <c r="C44" s="393" t="s">
        <v>108</v>
      </c>
      <c r="D44" s="324" t="s">
        <v>61</v>
      </c>
      <c r="E44" s="190">
        <v>165</v>
      </c>
      <c r="F44" s="121">
        <v>169</v>
      </c>
      <c r="G44" s="121">
        <v>155</v>
      </c>
      <c r="H44" s="121">
        <v>178</v>
      </c>
      <c r="I44" s="327">
        <f t="shared" si="6"/>
        <v>108</v>
      </c>
      <c r="J44" s="386">
        <f t="shared" si="7"/>
        <v>775</v>
      </c>
      <c r="K44" s="248">
        <f t="shared" si="8"/>
        <v>-7</v>
      </c>
      <c r="L44" s="117">
        <f t="shared" si="9"/>
        <v>155</v>
      </c>
      <c r="M44" s="118">
        <f t="shared" si="10"/>
        <v>178</v>
      </c>
      <c r="N44" s="167"/>
      <c r="O44" s="121"/>
      <c r="P44" s="157"/>
      <c r="Q44" s="120"/>
      <c r="R44" s="29">
        <f t="shared" si="11"/>
        <v>27</v>
      </c>
      <c r="S44" s="124"/>
      <c r="T44" s="138">
        <f t="shared" si="12"/>
        <v>166.75</v>
      </c>
    </row>
    <row r="45" spans="1:20" s="211" customFormat="1" ht="16.5" customHeight="1">
      <c r="A45" s="82">
        <v>12</v>
      </c>
      <c r="B45" s="302">
        <v>18</v>
      </c>
      <c r="C45" s="428" t="s">
        <v>59</v>
      </c>
      <c r="D45" s="354" t="s">
        <v>31</v>
      </c>
      <c r="E45" s="262">
        <v>170</v>
      </c>
      <c r="F45" s="142">
        <v>166</v>
      </c>
      <c r="G45" s="262">
        <v>193</v>
      </c>
      <c r="H45" s="262">
        <v>166</v>
      </c>
      <c r="I45" s="351">
        <f t="shared" si="6"/>
        <v>72</v>
      </c>
      <c r="J45" s="386">
        <f t="shared" si="7"/>
        <v>767</v>
      </c>
      <c r="K45" s="248">
        <f t="shared" si="8"/>
        <v>-15</v>
      </c>
      <c r="L45" s="117">
        <f t="shared" si="9"/>
        <v>166</v>
      </c>
      <c r="M45" s="118">
        <f t="shared" si="10"/>
        <v>193</v>
      </c>
      <c r="N45" s="167"/>
      <c r="O45" s="120"/>
      <c r="P45" s="142">
        <v>166</v>
      </c>
      <c r="Q45" s="190"/>
      <c r="R45" s="368">
        <f t="shared" si="11"/>
        <v>184</v>
      </c>
      <c r="S45" s="124" t="s">
        <v>66</v>
      </c>
      <c r="T45" s="138">
        <f t="shared" si="12"/>
        <v>173.75</v>
      </c>
    </row>
    <row r="46" spans="1:20" s="211" customFormat="1" ht="16.5" customHeight="1">
      <c r="A46" s="271">
        <v>13</v>
      </c>
      <c r="B46" s="302">
        <v>10</v>
      </c>
      <c r="C46" s="429" t="s">
        <v>188</v>
      </c>
      <c r="D46" s="354" t="s">
        <v>91</v>
      </c>
      <c r="E46" s="205">
        <v>193</v>
      </c>
      <c r="F46" s="202">
        <v>169</v>
      </c>
      <c r="G46" s="262">
        <v>193</v>
      </c>
      <c r="H46" s="205">
        <v>167</v>
      </c>
      <c r="I46" s="351">
        <f t="shared" si="6"/>
        <v>40</v>
      </c>
      <c r="J46" s="386">
        <f t="shared" si="7"/>
        <v>762</v>
      </c>
      <c r="K46" s="248">
        <f t="shared" si="8"/>
        <v>-20</v>
      </c>
      <c r="L46" s="117">
        <f t="shared" si="9"/>
        <v>167</v>
      </c>
      <c r="M46" s="118">
        <f t="shared" si="10"/>
        <v>193</v>
      </c>
      <c r="N46" s="133"/>
      <c r="O46" s="120"/>
      <c r="P46" s="202">
        <v>169</v>
      </c>
      <c r="Q46" s="121"/>
      <c r="R46" s="368">
        <f t="shared" si="11"/>
        <v>179</v>
      </c>
      <c r="S46" s="124" t="s">
        <v>61</v>
      </c>
      <c r="T46" s="138">
        <f t="shared" si="12"/>
        <v>180.5</v>
      </c>
    </row>
    <row r="47" spans="1:20" s="211" customFormat="1" ht="16.5" customHeight="1" thickBot="1">
      <c r="A47" s="430">
        <v>14</v>
      </c>
      <c r="B47" s="375">
        <v>21</v>
      </c>
      <c r="C47" s="431" t="s">
        <v>41</v>
      </c>
      <c r="D47" s="377" t="s">
        <v>65</v>
      </c>
      <c r="E47" s="284">
        <v>151</v>
      </c>
      <c r="F47" s="432">
        <v>177</v>
      </c>
      <c r="G47" s="383">
        <v>166</v>
      </c>
      <c r="H47" s="383">
        <v>168</v>
      </c>
      <c r="I47" s="381">
        <f t="shared" si="6"/>
        <v>84</v>
      </c>
      <c r="J47" s="433">
        <f t="shared" si="7"/>
        <v>746</v>
      </c>
      <c r="K47" s="434">
        <f t="shared" si="8"/>
        <v>-36</v>
      </c>
      <c r="L47" s="435">
        <f t="shared" si="9"/>
        <v>151</v>
      </c>
      <c r="M47" s="436">
        <f t="shared" si="10"/>
        <v>177</v>
      </c>
      <c r="N47" s="437"/>
      <c r="O47" s="379">
        <v>139</v>
      </c>
      <c r="P47" s="284"/>
      <c r="Q47" s="383"/>
      <c r="R47" s="438">
        <f t="shared" si="11"/>
        <v>21</v>
      </c>
      <c r="S47" s="287" t="s">
        <v>65</v>
      </c>
      <c r="T47" s="138">
        <f t="shared" si="12"/>
        <v>165.5</v>
      </c>
    </row>
    <row r="48" spans="1:20" s="211" customFormat="1" ht="16.5" customHeight="1">
      <c r="A48" s="439">
        <v>15</v>
      </c>
      <c r="B48" s="385">
        <v>12</v>
      </c>
      <c r="C48" s="392" t="s">
        <v>81</v>
      </c>
      <c r="D48" s="324" t="s">
        <v>66</v>
      </c>
      <c r="E48" s="190">
        <v>169</v>
      </c>
      <c r="F48" s="190">
        <v>181</v>
      </c>
      <c r="G48" s="121">
        <v>166</v>
      </c>
      <c r="H48" s="121">
        <v>178</v>
      </c>
      <c r="I48" s="327">
        <f t="shared" si="6"/>
        <v>48</v>
      </c>
      <c r="J48" s="386">
        <f t="shared" si="7"/>
        <v>742</v>
      </c>
      <c r="K48" s="248">
        <f t="shared" si="8"/>
        <v>-40</v>
      </c>
      <c r="L48" s="117">
        <f t="shared" si="9"/>
        <v>166</v>
      </c>
      <c r="M48" s="118">
        <f t="shared" si="10"/>
        <v>181</v>
      </c>
      <c r="N48" s="133"/>
      <c r="O48" s="120"/>
      <c r="P48" s="121"/>
      <c r="Q48" s="122">
        <v>117</v>
      </c>
      <c r="R48" s="29">
        <f t="shared" si="11"/>
        <v>129</v>
      </c>
      <c r="S48" s="124" t="s">
        <v>95</v>
      </c>
      <c r="T48" s="138">
        <f t="shared" si="12"/>
        <v>173.5</v>
      </c>
    </row>
    <row r="49" spans="1:20" s="211" customFormat="1" ht="16.5" customHeight="1">
      <c r="A49" s="191">
        <v>16</v>
      </c>
      <c r="B49" s="302">
        <v>9</v>
      </c>
      <c r="C49" s="396" t="s">
        <v>102</v>
      </c>
      <c r="D49" s="354" t="s">
        <v>89</v>
      </c>
      <c r="E49" s="209">
        <v>161</v>
      </c>
      <c r="F49" s="135">
        <v>166</v>
      </c>
      <c r="G49" s="158">
        <v>167</v>
      </c>
      <c r="H49" s="158">
        <v>184</v>
      </c>
      <c r="I49" s="351">
        <f t="shared" si="6"/>
        <v>36</v>
      </c>
      <c r="J49" s="386">
        <f t="shared" si="7"/>
        <v>714</v>
      </c>
      <c r="K49" s="248">
        <f t="shared" si="8"/>
        <v>-68</v>
      </c>
      <c r="L49" s="117">
        <f t="shared" si="9"/>
        <v>161</v>
      </c>
      <c r="M49" s="118">
        <f t="shared" si="10"/>
        <v>184</v>
      </c>
      <c r="N49" s="133"/>
      <c r="O49" s="209">
        <v>161</v>
      </c>
      <c r="P49" s="135"/>
      <c r="Q49" s="158"/>
      <c r="R49" s="29">
        <f t="shared" si="11"/>
        <v>9</v>
      </c>
      <c r="S49" s="137" t="s">
        <v>34</v>
      </c>
      <c r="T49" s="138">
        <f t="shared" si="12"/>
        <v>169.5</v>
      </c>
    </row>
    <row r="50" spans="1:20" s="211" customFormat="1" ht="16.5" customHeight="1">
      <c r="A50" s="191">
        <v>17</v>
      </c>
      <c r="B50" s="302">
        <v>26</v>
      </c>
      <c r="C50" s="390" t="s">
        <v>67</v>
      </c>
      <c r="D50" s="354" t="s">
        <v>60</v>
      </c>
      <c r="E50" s="158">
        <v>189</v>
      </c>
      <c r="F50" s="158">
        <v>138</v>
      </c>
      <c r="G50" s="158">
        <v>130</v>
      </c>
      <c r="H50" s="158">
        <v>146</v>
      </c>
      <c r="I50" s="351">
        <f t="shared" si="6"/>
        <v>104</v>
      </c>
      <c r="J50" s="386">
        <f t="shared" si="7"/>
        <v>707</v>
      </c>
      <c r="K50" s="248">
        <f t="shared" si="8"/>
        <v>-75</v>
      </c>
      <c r="L50" s="117">
        <f t="shared" si="9"/>
        <v>130</v>
      </c>
      <c r="M50" s="118">
        <f t="shared" si="10"/>
        <v>189</v>
      </c>
      <c r="N50" s="133"/>
      <c r="O50" s="158"/>
      <c r="P50" s="135"/>
      <c r="Q50" s="136"/>
      <c r="R50" s="29">
        <f t="shared" si="11"/>
        <v>26</v>
      </c>
      <c r="S50" s="137"/>
      <c r="T50" s="138">
        <f t="shared" si="12"/>
        <v>150.75</v>
      </c>
    </row>
    <row r="51" spans="1:20" s="211" customFormat="1" ht="16.5" customHeight="1">
      <c r="A51" s="240">
        <v>18</v>
      </c>
      <c r="B51" s="302">
        <v>23</v>
      </c>
      <c r="C51" s="429" t="s">
        <v>103</v>
      </c>
      <c r="D51" s="354" t="s">
        <v>34</v>
      </c>
      <c r="E51" s="262">
        <v>126</v>
      </c>
      <c r="F51" s="262">
        <v>180</v>
      </c>
      <c r="G51" s="158">
        <v>135</v>
      </c>
      <c r="H51" s="158">
        <v>168</v>
      </c>
      <c r="I51" s="351">
        <f t="shared" si="6"/>
        <v>92</v>
      </c>
      <c r="J51" s="386">
        <f t="shared" si="7"/>
        <v>701</v>
      </c>
      <c r="K51" s="248">
        <f t="shared" si="8"/>
        <v>-81</v>
      </c>
      <c r="L51" s="117">
        <f t="shared" si="9"/>
        <v>126</v>
      </c>
      <c r="M51" s="118">
        <f t="shared" si="10"/>
        <v>180</v>
      </c>
      <c r="N51" s="119"/>
      <c r="O51" s="136"/>
      <c r="P51" s="158"/>
      <c r="Q51" s="367">
        <v>172</v>
      </c>
      <c r="R51" s="368">
        <f t="shared" si="11"/>
        <v>195</v>
      </c>
      <c r="S51" s="137" t="s">
        <v>37</v>
      </c>
      <c r="T51" s="138">
        <f t="shared" si="12"/>
        <v>152.25</v>
      </c>
    </row>
    <row r="52" spans="1:20" s="211" customFormat="1" ht="16.5" customHeight="1">
      <c r="A52" s="191">
        <v>19</v>
      </c>
      <c r="B52" s="306">
        <v>18</v>
      </c>
      <c r="C52" s="429" t="s">
        <v>93</v>
      </c>
      <c r="D52" s="354" t="s">
        <v>44</v>
      </c>
      <c r="E52" s="158">
        <v>154</v>
      </c>
      <c r="F52" s="135">
        <v>153</v>
      </c>
      <c r="G52" s="158">
        <v>145</v>
      </c>
      <c r="H52" s="158">
        <v>166</v>
      </c>
      <c r="I52" s="351">
        <f t="shared" si="6"/>
        <v>72</v>
      </c>
      <c r="J52" s="386">
        <f t="shared" si="7"/>
        <v>690</v>
      </c>
      <c r="K52" s="248">
        <f t="shared" si="8"/>
        <v>-92</v>
      </c>
      <c r="L52" s="117">
        <f t="shared" si="9"/>
        <v>145</v>
      </c>
      <c r="M52" s="118">
        <f t="shared" si="10"/>
        <v>166</v>
      </c>
      <c r="N52" s="119"/>
      <c r="O52" s="158"/>
      <c r="P52" s="135"/>
      <c r="Q52" s="367">
        <v>158</v>
      </c>
      <c r="R52" s="368">
        <f t="shared" si="11"/>
        <v>176</v>
      </c>
      <c r="S52" s="137" t="s">
        <v>33</v>
      </c>
      <c r="T52" s="138">
        <f t="shared" si="12"/>
        <v>154.5</v>
      </c>
    </row>
    <row r="53" spans="1:20" s="292" customFormat="1" ht="16.5" customHeight="1">
      <c r="A53" s="191">
        <v>20</v>
      </c>
      <c r="B53" s="302">
        <v>10</v>
      </c>
      <c r="C53" s="440" t="s">
        <v>109</v>
      </c>
      <c r="D53" s="354" t="s">
        <v>42</v>
      </c>
      <c r="E53" s="158">
        <v>168</v>
      </c>
      <c r="F53" s="158">
        <v>144</v>
      </c>
      <c r="G53" s="262">
        <v>149</v>
      </c>
      <c r="H53" s="262">
        <v>134</v>
      </c>
      <c r="I53" s="351">
        <f t="shared" si="6"/>
        <v>40</v>
      </c>
      <c r="J53" s="386">
        <f t="shared" si="7"/>
        <v>635</v>
      </c>
      <c r="K53" s="248">
        <f t="shared" si="8"/>
        <v>-147</v>
      </c>
      <c r="L53" s="117">
        <f t="shared" si="9"/>
        <v>134</v>
      </c>
      <c r="M53" s="118">
        <f t="shared" si="10"/>
        <v>168</v>
      </c>
      <c r="N53" s="133"/>
      <c r="O53" s="136"/>
      <c r="P53" s="135"/>
      <c r="Q53" s="205"/>
      <c r="R53" s="29">
        <f t="shared" si="11"/>
        <v>10</v>
      </c>
      <c r="S53" s="137"/>
      <c r="T53" s="138">
        <f t="shared" si="12"/>
        <v>148.75</v>
      </c>
    </row>
    <row r="54" spans="1:20" s="211" customFormat="1" ht="16.5" customHeight="1">
      <c r="A54" s="240">
        <v>21</v>
      </c>
      <c r="B54" s="302">
        <v>0</v>
      </c>
      <c r="C54" s="441" t="s">
        <v>110</v>
      </c>
      <c r="D54" s="354" t="s">
        <v>85</v>
      </c>
      <c r="E54" s="442">
        <v>136</v>
      </c>
      <c r="F54" s="443">
        <v>121</v>
      </c>
      <c r="G54" s="442">
        <v>176</v>
      </c>
      <c r="H54" s="442">
        <v>175</v>
      </c>
      <c r="I54" s="351">
        <f t="shared" si="6"/>
        <v>0</v>
      </c>
      <c r="J54" s="386">
        <f t="shared" si="7"/>
        <v>608</v>
      </c>
      <c r="K54" s="248">
        <f t="shared" si="8"/>
        <v>-174</v>
      </c>
      <c r="L54" s="117">
        <f t="shared" si="9"/>
        <v>121</v>
      </c>
      <c r="M54" s="118">
        <f t="shared" si="10"/>
        <v>176</v>
      </c>
      <c r="N54" s="133"/>
      <c r="O54" s="136"/>
      <c r="P54" s="135"/>
      <c r="Q54" s="158"/>
      <c r="R54" s="29">
        <f t="shared" si="11"/>
        <v>0</v>
      </c>
      <c r="S54" s="137"/>
      <c r="T54" s="138">
        <f t="shared" si="12"/>
        <v>152</v>
      </c>
    </row>
    <row r="55" spans="1:20" s="211" customFormat="1" ht="16.5" customHeight="1">
      <c r="A55" s="191">
        <v>22</v>
      </c>
      <c r="B55" s="302">
        <v>17</v>
      </c>
      <c r="C55" s="390" t="s">
        <v>68</v>
      </c>
      <c r="D55" s="354" t="s">
        <v>39</v>
      </c>
      <c r="E55" s="262">
        <v>113</v>
      </c>
      <c r="F55" s="262">
        <v>139</v>
      </c>
      <c r="G55" s="262">
        <v>162</v>
      </c>
      <c r="H55" s="262">
        <v>124</v>
      </c>
      <c r="I55" s="351">
        <f t="shared" si="6"/>
        <v>68</v>
      </c>
      <c r="J55" s="386">
        <f t="shared" si="7"/>
        <v>606</v>
      </c>
      <c r="K55" s="248">
        <f t="shared" si="8"/>
        <v>-176</v>
      </c>
      <c r="L55" s="117">
        <f t="shared" si="9"/>
        <v>113</v>
      </c>
      <c r="M55" s="118">
        <f t="shared" si="10"/>
        <v>162</v>
      </c>
      <c r="N55" s="133"/>
      <c r="O55" s="262"/>
      <c r="P55" s="135"/>
      <c r="Q55" s="136"/>
      <c r="R55" s="29">
        <f t="shared" si="11"/>
        <v>17</v>
      </c>
      <c r="S55" s="137"/>
      <c r="T55" s="138">
        <f t="shared" si="12"/>
        <v>134.5</v>
      </c>
    </row>
    <row r="56" spans="1:20" s="211" customFormat="1" ht="16.5" customHeight="1">
      <c r="A56" s="191">
        <v>23</v>
      </c>
      <c r="B56" s="302">
        <v>25</v>
      </c>
      <c r="C56" s="396" t="s">
        <v>14</v>
      </c>
      <c r="D56" s="354" t="s">
        <v>38</v>
      </c>
      <c r="E56" s="262">
        <v>148</v>
      </c>
      <c r="F56" s="205">
        <v>116</v>
      </c>
      <c r="G56" s="205">
        <v>121</v>
      </c>
      <c r="H56" s="205">
        <v>98</v>
      </c>
      <c r="I56" s="351">
        <f t="shared" si="6"/>
        <v>100</v>
      </c>
      <c r="J56" s="386">
        <f t="shared" si="7"/>
        <v>583</v>
      </c>
      <c r="K56" s="248">
        <f t="shared" si="8"/>
        <v>-199</v>
      </c>
      <c r="L56" s="117">
        <f t="shared" si="9"/>
        <v>98</v>
      </c>
      <c r="M56" s="118">
        <f t="shared" si="10"/>
        <v>148</v>
      </c>
      <c r="N56" s="133"/>
      <c r="O56" s="136"/>
      <c r="P56" s="136"/>
      <c r="Q56" s="444">
        <v>139</v>
      </c>
      <c r="R56" s="29">
        <f t="shared" si="11"/>
        <v>164</v>
      </c>
      <c r="S56" s="137" t="s">
        <v>36</v>
      </c>
      <c r="T56" s="138">
        <f t="shared" si="12"/>
        <v>120.75</v>
      </c>
    </row>
    <row r="57" spans="1:20" s="211" customFormat="1" ht="16.5" customHeight="1">
      <c r="A57" s="240">
        <v>24</v>
      </c>
      <c r="B57" s="302">
        <v>0</v>
      </c>
      <c r="C57" s="390" t="s">
        <v>111</v>
      </c>
      <c r="D57" s="354" t="s">
        <v>112</v>
      </c>
      <c r="E57" s="135">
        <v>0</v>
      </c>
      <c r="F57" s="262">
        <v>0</v>
      </c>
      <c r="G57" s="262">
        <v>0</v>
      </c>
      <c r="H57" s="262">
        <v>0</v>
      </c>
      <c r="I57" s="351">
        <f t="shared" si="6"/>
        <v>0</v>
      </c>
      <c r="J57" s="386">
        <f t="shared" si="7"/>
        <v>0</v>
      </c>
      <c r="K57" s="248">
        <f t="shared" si="8"/>
        <v>-782</v>
      </c>
      <c r="L57" s="117">
        <f t="shared" si="9"/>
        <v>0</v>
      </c>
      <c r="M57" s="118">
        <f t="shared" si="10"/>
        <v>0</v>
      </c>
      <c r="N57" s="133"/>
      <c r="O57" s="262"/>
      <c r="P57" s="135"/>
      <c r="Q57" s="262"/>
      <c r="R57" s="29">
        <f t="shared" si="11"/>
        <v>0</v>
      </c>
      <c r="S57" s="137"/>
      <c r="T57" s="138">
        <f t="shared" si="12"/>
        <v>0</v>
      </c>
    </row>
    <row r="58" spans="2:20" s="211" customFormat="1" ht="16.5" customHeight="1">
      <c r="B58" s="2"/>
      <c r="C58" s="3"/>
      <c r="D58" s="297"/>
      <c r="E58" s="1"/>
      <c r="F58" s="1"/>
      <c r="G58" s="5"/>
      <c r="H58" s="5"/>
      <c r="I58" s="6"/>
      <c r="J58" s="5"/>
      <c r="K58" s="7"/>
      <c r="L58" s="7"/>
      <c r="M58" s="7"/>
      <c r="N58" s="5"/>
      <c r="O58" s="8"/>
      <c r="P58" s="8"/>
      <c r="Q58" s="8"/>
      <c r="R58" s="9"/>
      <c r="S58"/>
      <c r="T58" s="10"/>
    </row>
    <row r="59" spans="2:20" s="211" customFormat="1" ht="16.5" customHeight="1">
      <c r="B59" s="2"/>
      <c r="C59" s="3"/>
      <c r="D59" s="297"/>
      <c r="E59" s="445">
        <v>106</v>
      </c>
      <c r="F59" s="445">
        <v>91</v>
      </c>
      <c r="G59" s="446">
        <v>151</v>
      </c>
      <c r="H59" s="446">
        <v>149</v>
      </c>
      <c r="I59" s="6"/>
      <c r="J59" s="5"/>
      <c r="K59" s="7"/>
      <c r="L59" s="7"/>
      <c r="M59" s="7"/>
      <c r="N59" s="5"/>
      <c r="O59" s="8"/>
      <c r="P59" s="8"/>
      <c r="Q59" s="8"/>
      <c r="R59" s="9"/>
      <c r="S59"/>
      <c r="T59" s="10"/>
    </row>
    <row r="60" spans="2:20" s="211" customFormat="1" ht="16.5" customHeight="1">
      <c r="B60" s="2"/>
      <c r="C60" s="3"/>
      <c r="D60" s="297"/>
      <c r="E60" s="1"/>
      <c r="F60" s="1"/>
      <c r="G60" s="5"/>
      <c r="H60" s="5"/>
      <c r="I60" s="6"/>
      <c r="J60" s="5"/>
      <c r="K60" s="7"/>
      <c r="L60" s="7"/>
      <c r="M60" s="7"/>
      <c r="N60" s="5"/>
      <c r="O60" s="8"/>
      <c r="P60" s="8"/>
      <c r="Q60" s="8"/>
      <c r="R60" s="9"/>
      <c r="S60"/>
      <c r="T60" s="10"/>
    </row>
    <row r="61" spans="2:20" s="211" customFormat="1" ht="16.5" customHeight="1">
      <c r="B61" s="2"/>
      <c r="C61" s="3"/>
      <c r="D61" s="297"/>
      <c r="E61" s="1"/>
      <c r="F61" s="1"/>
      <c r="G61" s="5"/>
      <c r="H61" s="5"/>
      <c r="I61" s="6"/>
      <c r="J61" s="5"/>
      <c r="K61" s="7"/>
      <c r="L61" s="7"/>
      <c r="M61" s="7"/>
      <c r="N61" s="5"/>
      <c r="O61" s="8"/>
      <c r="P61" s="8"/>
      <c r="Q61" s="8"/>
      <c r="R61" s="9"/>
      <c r="S61"/>
      <c r="T61" s="10"/>
    </row>
    <row r="62" spans="1:20" s="211" customFormat="1" ht="16.5" customHeight="1">
      <c r="A62" s="1"/>
      <c r="B62" s="2"/>
      <c r="C62" s="3"/>
      <c r="D62" s="297"/>
      <c r="E62" s="1"/>
      <c r="F62" s="1"/>
      <c r="G62" s="5"/>
      <c r="H62" s="5"/>
      <c r="I62" s="6"/>
      <c r="J62" s="5"/>
      <c r="K62" s="7"/>
      <c r="L62" s="7"/>
      <c r="M62" s="7"/>
      <c r="N62" s="5"/>
      <c r="O62" s="8"/>
      <c r="P62" s="8"/>
      <c r="Q62" s="8"/>
      <c r="R62" s="9"/>
      <c r="S62"/>
      <c r="T62" s="10"/>
    </row>
    <row r="63" spans="1:20" s="211" customFormat="1" ht="16.5" customHeight="1">
      <c r="A63" s="1"/>
      <c r="B63" s="2"/>
      <c r="C63" s="3"/>
      <c r="D63" s="297"/>
      <c r="E63" s="1"/>
      <c r="F63" s="1"/>
      <c r="G63" s="5"/>
      <c r="H63" s="5"/>
      <c r="I63" s="6"/>
      <c r="J63" s="5"/>
      <c r="K63" s="7"/>
      <c r="L63" s="7"/>
      <c r="M63" s="7"/>
      <c r="N63" s="5"/>
      <c r="O63" s="8"/>
      <c r="P63" s="8"/>
      <c r="Q63" s="8"/>
      <c r="R63" s="9"/>
      <c r="S63"/>
      <c r="T63" s="10"/>
    </row>
    <row r="64" spans="21:25" ht="15">
      <c r="U64"/>
      <c r="Y64"/>
    </row>
  </sheetData>
  <sheetProtection password="CF7A" sheet="1" objects="1" scenarios="1" selectLockedCells="1" selectUnlockedCells="1"/>
  <printOptions horizontalCentered="1"/>
  <pageMargins left="0.14" right="0.13" top="0.18" bottom="0.51" header="0.12" footer="0.45"/>
  <pageSetup fitToHeight="1" fitToWidth="1" horizontalDpi="300" verticalDpi="3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B64"/>
  <sheetViews>
    <sheetView zoomScale="75" zoomScaleNormal="75" workbookViewId="0" topLeftCell="A25">
      <selection activeCell="C54" sqref="C54"/>
    </sheetView>
  </sheetViews>
  <sheetFormatPr defaultColWidth="9.140625" defaultRowHeight="12.75"/>
  <cols>
    <col min="1" max="1" width="5.8515625" style="1" customWidth="1"/>
    <col min="2" max="2" width="5.28125" style="2" customWidth="1"/>
    <col min="3" max="3" width="33.8515625" style="3" bestFit="1" customWidth="1"/>
    <col min="4" max="4" width="4.8515625" style="297" customWidth="1"/>
    <col min="5" max="6" width="6.140625" style="1" customWidth="1"/>
    <col min="7" max="7" width="6.421875" style="5" customWidth="1"/>
    <col min="8" max="8" width="6.57421875" style="5" customWidth="1"/>
    <col min="9" max="9" width="7.421875" style="6" customWidth="1"/>
    <col min="10" max="10" width="7.140625" style="5" customWidth="1"/>
    <col min="11" max="11" width="7.00390625" style="7" customWidth="1"/>
    <col min="12" max="12" width="7.421875" style="7" customWidth="1"/>
    <col min="13" max="13" width="5.00390625" style="7" customWidth="1"/>
    <col min="14" max="14" width="1.7109375" style="5" customWidth="1"/>
    <col min="15" max="17" width="5.421875" style="8" customWidth="1"/>
    <col min="18" max="18" width="6.00390625" style="9" bestFit="1" customWidth="1"/>
    <col min="19" max="19" width="6.00390625" style="0" bestFit="1" customWidth="1"/>
    <col min="20" max="20" width="6.00390625" style="10" bestFit="1" customWidth="1"/>
    <col min="21" max="21" width="5.421875" style="7" customWidth="1"/>
    <col min="22" max="22" width="15.57421875" style="0" customWidth="1"/>
    <col min="23" max="24" width="9.28125" style="0" bestFit="1" customWidth="1"/>
    <col min="25" max="25" width="9.140625" style="5" customWidth="1"/>
  </cols>
  <sheetData>
    <row r="1" spans="1:8" ht="18">
      <c r="A1" s="11" t="s">
        <v>0</v>
      </c>
      <c r="C1" s="12" t="s">
        <v>1</v>
      </c>
      <c r="E1" s="13"/>
      <c r="F1" s="13"/>
      <c r="G1" s="13"/>
      <c r="H1" s="13"/>
    </row>
    <row r="2" spans="1:28" ht="55.5" thickBot="1">
      <c r="A2" s="14" t="s">
        <v>2</v>
      </c>
      <c r="B2" s="15" t="s">
        <v>3</v>
      </c>
      <c r="C2" s="16" t="s">
        <v>4</v>
      </c>
      <c r="D2" s="298" t="s">
        <v>5</v>
      </c>
      <c r="E2" s="66" t="s">
        <v>6</v>
      </c>
      <c r="F2" s="66" t="s">
        <v>7</v>
      </c>
      <c r="G2" s="19" t="s">
        <v>8</v>
      </c>
      <c r="H2" s="19" t="s">
        <v>9</v>
      </c>
      <c r="I2" s="20" t="s">
        <v>10</v>
      </c>
      <c r="J2" s="21" t="s">
        <v>11</v>
      </c>
      <c r="K2" s="447" t="s">
        <v>12</v>
      </c>
      <c r="M2" s="6"/>
      <c r="N2" s="7"/>
      <c r="O2" s="7"/>
      <c r="P2" s="7"/>
      <c r="R2" s="5"/>
      <c r="S2" s="5"/>
      <c r="T2" s="8"/>
      <c r="U2" s="9"/>
      <c r="W2" s="10"/>
      <c r="X2" s="7"/>
      <c r="Y2"/>
      <c r="AB2" s="5"/>
    </row>
    <row r="3" spans="1:28" ht="18">
      <c r="A3" s="23" t="s">
        <v>13</v>
      </c>
      <c r="B3" s="306">
        <v>11</v>
      </c>
      <c r="C3" s="448" t="s">
        <v>16</v>
      </c>
      <c r="D3" s="301" t="s">
        <v>34</v>
      </c>
      <c r="E3" s="223">
        <v>239</v>
      </c>
      <c r="F3" s="223">
        <v>189</v>
      </c>
      <c r="G3" s="30">
        <f aca="true" t="shared" si="0" ref="G3:G11">E3+B3</f>
        <v>250</v>
      </c>
      <c r="H3" s="30">
        <f aca="true" t="shared" si="1" ref="H3:H11">F3+B3</f>
        <v>200</v>
      </c>
      <c r="I3" s="31">
        <f aca="true" t="shared" si="2" ref="I3:I11">H3+G3</f>
        <v>450</v>
      </c>
      <c r="J3" s="449">
        <f aca="true" t="shared" si="3" ref="J3:J11">I3-$I$3</f>
        <v>0</v>
      </c>
      <c r="K3" s="34">
        <v>61</v>
      </c>
      <c r="M3" s="34"/>
      <c r="N3" s="7"/>
      <c r="O3" s="7"/>
      <c r="P3" s="7"/>
      <c r="R3" s="5"/>
      <c r="S3" s="5"/>
      <c r="T3" s="8"/>
      <c r="U3" s="9"/>
      <c r="W3" s="10"/>
      <c r="X3" s="7"/>
      <c r="Y3"/>
      <c r="AB3" s="5"/>
    </row>
    <row r="4" spans="1:28" ht="18">
      <c r="A4" s="23" t="s">
        <v>15</v>
      </c>
      <c r="B4" s="302">
        <v>0</v>
      </c>
      <c r="C4" s="450" t="s">
        <v>103</v>
      </c>
      <c r="D4" s="304" t="s">
        <v>65</v>
      </c>
      <c r="E4" s="225">
        <v>226</v>
      </c>
      <c r="F4" s="225">
        <v>195</v>
      </c>
      <c r="G4" s="30">
        <f t="shared" si="0"/>
        <v>226</v>
      </c>
      <c r="H4" s="30">
        <f t="shared" si="1"/>
        <v>195</v>
      </c>
      <c r="I4" s="31">
        <f t="shared" si="2"/>
        <v>421</v>
      </c>
      <c r="J4" s="449">
        <f t="shared" si="3"/>
        <v>-29</v>
      </c>
      <c r="K4" s="34">
        <v>44</v>
      </c>
      <c r="M4" s="34"/>
      <c r="N4" s="7"/>
      <c r="O4" s="7"/>
      <c r="P4" s="7"/>
      <c r="R4" s="5"/>
      <c r="S4" s="5"/>
      <c r="T4" s="8"/>
      <c r="U4" s="9"/>
      <c r="W4" s="10"/>
      <c r="X4" s="7"/>
      <c r="Y4"/>
      <c r="AB4" s="5"/>
    </row>
    <row r="5" spans="1:28" ht="18">
      <c r="A5" s="40" t="s">
        <v>17</v>
      </c>
      <c r="B5" s="346">
        <v>9</v>
      </c>
      <c r="C5" s="451" t="s">
        <v>188</v>
      </c>
      <c r="D5" s="304" t="s">
        <v>33</v>
      </c>
      <c r="E5" s="226">
        <v>233</v>
      </c>
      <c r="F5" s="225">
        <v>169</v>
      </c>
      <c r="G5" s="30">
        <f t="shared" si="0"/>
        <v>242</v>
      </c>
      <c r="H5" s="30">
        <f t="shared" si="1"/>
        <v>178</v>
      </c>
      <c r="I5" s="31">
        <f t="shared" si="2"/>
        <v>420</v>
      </c>
      <c r="J5" s="449">
        <f t="shared" si="3"/>
        <v>-30</v>
      </c>
      <c r="K5" s="34">
        <v>33</v>
      </c>
      <c r="M5" s="34"/>
      <c r="N5" s="7"/>
      <c r="O5" s="7"/>
      <c r="P5" s="7"/>
      <c r="R5" s="5"/>
      <c r="S5" s="5"/>
      <c r="T5" s="8"/>
      <c r="U5" s="9"/>
      <c r="W5" s="10"/>
      <c r="X5" s="7"/>
      <c r="Y5"/>
      <c r="AB5" s="5"/>
    </row>
    <row r="6" spans="1:28" ht="18">
      <c r="A6" s="23" t="s">
        <v>19</v>
      </c>
      <c r="B6" s="302">
        <v>28</v>
      </c>
      <c r="C6" s="452" t="s">
        <v>14</v>
      </c>
      <c r="D6" s="304" t="s">
        <v>37</v>
      </c>
      <c r="E6" s="225">
        <v>179</v>
      </c>
      <c r="F6" s="225">
        <v>151</v>
      </c>
      <c r="G6" s="30">
        <f t="shared" si="0"/>
        <v>207</v>
      </c>
      <c r="H6" s="30">
        <f t="shared" si="1"/>
        <v>179</v>
      </c>
      <c r="I6" s="31">
        <f t="shared" si="2"/>
        <v>386</v>
      </c>
      <c r="J6" s="449">
        <f t="shared" si="3"/>
        <v>-64</v>
      </c>
      <c r="K6" s="34" t="s">
        <v>113</v>
      </c>
      <c r="M6" s="34"/>
      <c r="N6" s="7"/>
      <c r="O6" s="7"/>
      <c r="P6" s="7"/>
      <c r="R6" s="5"/>
      <c r="S6" s="5"/>
      <c r="T6" s="8"/>
      <c r="U6" s="9"/>
      <c r="W6" s="10"/>
      <c r="X6" s="7"/>
      <c r="Y6"/>
      <c r="AB6" s="5"/>
    </row>
    <row r="7" spans="1:28" ht="18">
      <c r="A7" s="23" t="s">
        <v>22</v>
      </c>
      <c r="B7" s="306">
        <v>9</v>
      </c>
      <c r="C7" s="450" t="s">
        <v>189</v>
      </c>
      <c r="D7" s="304" t="s">
        <v>40</v>
      </c>
      <c r="E7" s="226">
        <v>205</v>
      </c>
      <c r="F7" s="225">
        <v>162</v>
      </c>
      <c r="G7" s="30">
        <f t="shared" si="0"/>
        <v>214</v>
      </c>
      <c r="H7" s="30">
        <f t="shared" si="1"/>
        <v>171</v>
      </c>
      <c r="I7" s="31">
        <f t="shared" si="2"/>
        <v>385</v>
      </c>
      <c r="J7" s="449">
        <f t="shared" si="3"/>
        <v>-65</v>
      </c>
      <c r="K7" s="34" t="s">
        <v>24</v>
      </c>
      <c r="M7" s="34"/>
      <c r="N7" s="7"/>
      <c r="O7" s="7"/>
      <c r="P7" s="7"/>
      <c r="R7" s="5"/>
      <c r="S7" s="5"/>
      <c r="T7" s="8"/>
      <c r="U7" s="9"/>
      <c r="W7" s="10"/>
      <c r="X7" s="7"/>
      <c r="Y7"/>
      <c r="AB7" s="5"/>
    </row>
    <row r="8" spans="1:28" ht="18.75" thickBot="1">
      <c r="A8" s="51" t="s">
        <v>25</v>
      </c>
      <c r="B8" s="308">
        <v>7</v>
      </c>
      <c r="C8" s="453" t="s">
        <v>28</v>
      </c>
      <c r="D8" s="317" t="s">
        <v>38</v>
      </c>
      <c r="E8" s="228">
        <v>198</v>
      </c>
      <c r="F8" s="454">
        <v>172</v>
      </c>
      <c r="G8" s="229">
        <f t="shared" si="0"/>
        <v>205</v>
      </c>
      <c r="H8" s="229">
        <f t="shared" si="1"/>
        <v>179</v>
      </c>
      <c r="I8" s="230">
        <f t="shared" si="2"/>
        <v>384</v>
      </c>
      <c r="J8" s="449">
        <f t="shared" si="3"/>
        <v>-66</v>
      </c>
      <c r="K8" s="455">
        <v>-0.3</v>
      </c>
      <c r="M8" s="59"/>
      <c r="N8" s="7"/>
      <c r="O8" s="7"/>
      <c r="P8" s="7"/>
      <c r="R8" s="5"/>
      <c r="S8" s="5"/>
      <c r="T8" s="8"/>
      <c r="U8" s="9"/>
      <c r="W8" s="10"/>
      <c r="X8" s="7"/>
      <c r="Y8"/>
      <c r="AB8" s="5"/>
    </row>
    <row r="9" spans="1:28" ht="18.75" thickTop="1">
      <c r="A9" s="60" t="s">
        <v>27</v>
      </c>
      <c r="B9" s="299">
        <v>14</v>
      </c>
      <c r="C9" s="392" t="s">
        <v>81</v>
      </c>
      <c r="D9" s="301" t="s">
        <v>85</v>
      </c>
      <c r="E9" s="223">
        <v>162</v>
      </c>
      <c r="F9" s="223">
        <v>164</v>
      </c>
      <c r="G9" s="30">
        <f t="shared" si="0"/>
        <v>176</v>
      </c>
      <c r="H9" s="30">
        <f t="shared" si="1"/>
        <v>178</v>
      </c>
      <c r="I9" s="31">
        <f t="shared" si="2"/>
        <v>354</v>
      </c>
      <c r="J9" s="449">
        <f t="shared" si="3"/>
        <v>-96</v>
      </c>
      <c r="K9" s="62"/>
      <c r="M9" s="62"/>
      <c r="N9" s="7"/>
      <c r="O9" s="7"/>
      <c r="P9" s="7"/>
      <c r="R9" s="5"/>
      <c r="S9" s="5"/>
      <c r="T9" s="8"/>
      <c r="U9" s="9"/>
      <c r="W9" s="10"/>
      <c r="X9" s="7"/>
      <c r="Y9"/>
      <c r="AB9" s="5"/>
    </row>
    <row r="10" spans="1:28" ht="18">
      <c r="A10" s="231" t="s">
        <v>78</v>
      </c>
      <c r="B10" s="306">
        <v>5</v>
      </c>
      <c r="C10" s="456" t="s">
        <v>43</v>
      </c>
      <c r="D10" s="304" t="s">
        <v>66</v>
      </c>
      <c r="E10" s="225">
        <v>201</v>
      </c>
      <c r="F10" s="225">
        <v>127</v>
      </c>
      <c r="G10" s="30">
        <f t="shared" si="0"/>
        <v>206</v>
      </c>
      <c r="H10" s="30">
        <f t="shared" si="1"/>
        <v>132</v>
      </c>
      <c r="I10" s="31">
        <f t="shared" si="2"/>
        <v>338</v>
      </c>
      <c r="J10" s="449">
        <f t="shared" si="3"/>
        <v>-112</v>
      </c>
      <c r="K10" s="62"/>
      <c r="M10" s="62"/>
      <c r="N10" s="7"/>
      <c r="O10" s="7"/>
      <c r="P10" s="7"/>
      <c r="R10" s="5"/>
      <c r="S10" s="5"/>
      <c r="T10" s="8"/>
      <c r="U10" s="9"/>
      <c r="W10" s="10"/>
      <c r="X10" s="7"/>
      <c r="Y10"/>
      <c r="AB10" s="5"/>
    </row>
    <row r="11" spans="1:13" ht="15">
      <c r="A11" s="231" t="s">
        <v>104</v>
      </c>
      <c r="B11" s="302">
        <v>22</v>
      </c>
      <c r="C11" s="396" t="s">
        <v>26</v>
      </c>
      <c r="D11" s="304" t="s">
        <v>95</v>
      </c>
      <c r="E11" s="225">
        <v>138</v>
      </c>
      <c r="F11" s="225">
        <v>135</v>
      </c>
      <c r="G11" s="30">
        <f t="shared" si="0"/>
        <v>160</v>
      </c>
      <c r="H11" s="30">
        <f t="shared" si="1"/>
        <v>157</v>
      </c>
      <c r="I11" s="31">
        <f t="shared" si="2"/>
        <v>317</v>
      </c>
      <c r="J11" s="449">
        <f t="shared" si="3"/>
        <v>-133</v>
      </c>
      <c r="M11" s="397"/>
    </row>
    <row r="12" ht="103.5" customHeight="1"/>
    <row r="13" spans="1:8" ht="18">
      <c r="A13" s="11" t="s">
        <v>0</v>
      </c>
      <c r="C13" s="12" t="s">
        <v>29</v>
      </c>
      <c r="E13" s="13"/>
      <c r="F13" s="13"/>
      <c r="G13" s="13"/>
      <c r="H13" s="13"/>
    </row>
    <row r="14" spans="1:8" ht="55.5" thickBot="1">
      <c r="A14" s="14" t="s">
        <v>2</v>
      </c>
      <c r="B14" s="15" t="s">
        <v>3</v>
      </c>
      <c r="C14" s="16" t="s">
        <v>4</v>
      </c>
      <c r="D14" s="298" t="s">
        <v>5</v>
      </c>
      <c r="E14" s="66" t="s">
        <v>6</v>
      </c>
      <c r="F14" s="457" t="s">
        <v>8</v>
      </c>
      <c r="G14" s="21" t="s">
        <v>11</v>
      </c>
      <c r="H14" s="69"/>
    </row>
    <row r="15" spans="1:19" ht="18">
      <c r="A15" s="70">
        <v>1</v>
      </c>
      <c r="B15" s="306">
        <v>11</v>
      </c>
      <c r="C15" s="458" t="s">
        <v>16</v>
      </c>
      <c r="D15" s="301" t="s">
        <v>34</v>
      </c>
      <c r="E15" s="223">
        <v>239</v>
      </c>
      <c r="F15" s="81">
        <f aca="true" t="shared" si="4" ref="F15:F29">B15+E15</f>
        <v>250</v>
      </c>
      <c r="G15" s="459">
        <f aca="true" t="shared" si="5" ref="G15:G29">F15-$F$20</f>
        <v>44</v>
      </c>
      <c r="H15" s="91"/>
      <c r="I15" s="460">
        <v>1</v>
      </c>
      <c r="P15" s="75"/>
      <c r="Q15" s="76"/>
      <c r="R15" s="77"/>
      <c r="S15" s="78"/>
    </row>
    <row r="16" spans="1:19" ht="18">
      <c r="A16" s="70">
        <v>2</v>
      </c>
      <c r="B16" s="302">
        <v>9</v>
      </c>
      <c r="C16" s="461" t="s">
        <v>188</v>
      </c>
      <c r="D16" s="304" t="s">
        <v>33</v>
      </c>
      <c r="E16" s="226">
        <v>233</v>
      </c>
      <c r="F16" s="31">
        <f t="shared" si="4"/>
        <v>242</v>
      </c>
      <c r="G16" s="72">
        <f t="shared" si="5"/>
        <v>36</v>
      </c>
      <c r="H16" s="91"/>
      <c r="I16" s="460">
        <v>2</v>
      </c>
      <c r="P16" s="75"/>
      <c r="Q16" s="76"/>
      <c r="R16" s="77"/>
      <c r="S16" s="78"/>
    </row>
    <row r="17" spans="1:19" ht="18">
      <c r="A17" s="82">
        <v>3</v>
      </c>
      <c r="B17" s="346">
        <v>0</v>
      </c>
      <c r="C17" s="462" t="s">
        <v>103</v>
      </c>
      <c r="D17" s="304" t="s">
        <v>65</v>
      </c>
      <c r="E17" s="225">
        <v>226</v>
      </c>
      <c r="F17" s="31">
        <f t="shared" si="4"/>
        <v>226</v>
      </c>
      <c r="G17" s="72">
        <f t="shared" si="5"/>
        <v>20</v>
      </c>
      <c r="H17" s="91"/>
      <c r="I17" s="460">
        <v>3</v>
      </c>
      <c r="P17" s="75"/>
      <c r="Q17" s="76"/>
      <c r="R17" s="77"/>
      <c r="S17" s="78"/>
    </row>
    <row r="18" spans="1:19" ht="18">
      <c r="A18" s="70">
        <v>4</v>
      </c>
      <c r="B18" s="306">
        <v>9</v>
      </c>
      <c r="C18" s="450" t="s">
        <v>189</v>
      </c>
      <c r="D18" s="304" t="s">
        <v>40</v>
      </c>
      <c r="E18" s="226">
        <v>205</v>
      </c>
      <c r="F18" s="31">
        <f t="shared" si="4"/>
        <v>214</v>
      </c>
      <c r="G18" s="72">
        <f t="shared" si="5"/>
        <v>8</v>
      </c>
      <c r="H18" s="91"/>
      <c r="I18" s="460">
        <v>4</v>
      </c>
      <c r="P18" s="75"/>
      <c r="Q18" s="76"/>
      <c r="R18" s="77"/>
      <c r="S18" s="78"/>
    </row>
    <row r="19" spans="1:19" ht="18">
      <c r="A19" s="70">
        <v>5</v>
      </c>
      <c r="B19" s="302">
        <v>28</v>
      </c>
      <c r="C19" s="452" t="s">
        <v>14</v>
      </c>
      <c r="D19" s="304" t="s">
        <v>37</v>
      </c>
      <c r="E19" s="225">
        <v>179</v>
      </c>
      <c r="F19" s="31">
        <f t="shared" si="4"/>
        <v>207</v>
      </c>
      <c r="G19" s="72">
        <f t="shared" si="5"/>
        <v>1</v>
      </c>
      <c r="H19" s="91"/>
      <c r="I19" s="460">
        <v>5</v>
      </c>
      <c r="P19" s="75"/>
      <c r="Q19" s="76"/>
      <c r="R19" s="77"/>
      <c r="S19" s="78"/>
    </row>
    <row r="20" spans="1:19" ht="18.75" thickBot="1">
      <c r="A20" s="86">
        <v>6</v>
      </c>
      <c r="B20" s="317">
        <v>5</v>
      </c>
      <c r="C20" s="463" t="s">
        <v>43</v>
      </c>
      <c r="D20" s="310" t="s">
        <v>66</v>
      </c>
      <c r="E20" s="228">
        <v>201</v>
      </c>
      <c r="F20" s="87">
        <f t="shared" si="4"/>
        <v>206</v>
      </c>
      <c r="G20" s="88">
        <f t="shared" si="5"/>
        <v>0</v>
      </c>
      <c r="H20" s="91"/>
      <c r="I20" s="460">
        <v>6</v>
      </c>
      <c r="P20" s="75"/>
      <c r="Q20" s="76"/>
      <c r="R20" s="77"/>
      <c r="S20" s="78"/>
    </row>
    <row r="21" spans="1:19" ht="18.75" thickTop="1">
      <c r="A21" s="30">
        <v>7</v>
      </c>
      <c r="B21" s="299">
        <v>7</v>
      </c>
      <c r="C21" s="464" t="s">
        <v>28</v>
      </c>
      <c r="D21" s="385" t="s">
        <v>38</v>
      </c>
      <c r="E21" s="223">
        <v>198</v>
      </c>
      <c r="F21" s="31">
        <f t="shared" si="4"/>
        <v>205</v>
      </c>
      <c r="G21" s="32">
        <f t="shared" si="5"/>
        <v>-1</v>
      </c>
      <c r="I21" s="62">
        <v>7</v>
      </c>
      <c r="P21" s="75"/>
      <c r="Q21" s="76"/>
      <c r="R21" s="77"/>
      <c r="S21" s="78"/>
    </row>
    <row r="22" spans="1:19" ht="18">
      <c r="A22" s="30">
        <v>8</v>
      </c>
      <c r="B22" s="302">
        <v>12</v>
      </c>
      <c r="C22" s="450" t="s">
        <v>97</v>
      </c>
      <c r="D22" s="304" t="s">
        <v>35</v>
      </c>
      <c r="E22" s="225">
        <v>193</v>
      </c>
      <c r="F22" s="31">
        <f t="shared" si="4"/>
        <v>205</v>
      </c>
      <c r="G22" s="72">
        <f t="shared" si="5"/>
        <v>-1</v>
      </c>
      <c r="H22" s="91"/>
      <c r="I22" s="62">
        <v>8</v>
      </c>
      <c r="P22" s="75"/>
      <c r="Q22" s="76"/>
      <c r="R22" s="77"/>
      <c r="S22" s="78"/>
    </row>
    <row r="23" spans="1:19" ht="18">
      <c r="A23" s="92">
        <v>9</v>
      </c>
      <c r="B23" s="302">
        <v>9</v>
      </c>
      <c r="C23" s="465" t="s">
        <v>109</v>
      </c>
      <c r="D23" s="466" t="s">
        <v>107</v>
      </c>
      <c r="E23" s="244">
        <v>183</v>
      </c>
      <c r="F23" s="31">
        <f t="shared" si="4"/>
        <v>192</v>
      </c>
      <c r="G23" s="72">
        <f t="shared" si="5"/>
        <v>-14</v>
      </c>
      <c r="H23" s="91"/>
      <c r="I23" s="62">
        <v>9</v>
      </c>
      <c r="P23" s="75"/>
      <c r="Q23" s="76"/>
      <c r="R23" s="77"/>
      <c r="S23" s="78"/>
    </row>
    <row r="24" spans="1:19" ht="18.75" thickBot="1">
      <c r="A24" s="30">
        <v>10</v>
      </c>
      <c r="B24" s="467">
        <v>1</v>
      </c>
      <c r="C24" s="468" t="s">
        <v>84</v>
      </c>
      <c r="D24" s="304" t="s">
        <v>89</v>
      </c>
      <c r="E24" s="225">
        <v>179</v>
      </c>
      <c r="F24" s="31">
        <f t="shared" si="4"/>
        <v>180</v>
      </c>
      <c r="G24" s="72">
        <f t="shared" si="5"/>
        <v>-26</v>
      </c>
      <c r="H24" s="91"/>
      <c r="I24" s="62">
        <v>10</v>
      </c>
      <c r="P24" s="75"/>
      <c r="Q24" s="76"/>
      <c r="R24" s="77"/>
      <c r="S24" s="78"/>
    </row>
    <row r="25" spans="1:19" ht="18">
      <c r="A25" s="30">
        <v>11</v>
      </c>
      <c r="B25" s="302">
        <v>14</v>
      </c>
      <c r="C25" s="469" t="s">
        <v>81</v>
      </c>
      <c r="D25" s="304" t="s">
        <v>85</v>
      </c>
      <c r="E25" s="225">
        <v>162</v>
      </c>
      <c r="F25" s="31">
        <f t="shared" si="4"/>
        <v>176</v>
      </c>
      <c r="G25" s="72">
        <f t="shared" si="5"/>
        <v>-30</v>
      </c>
      <c r="H25" s="91"/>
      <c r="I25" s="62">
        <v>11</v>
      </c>
      <c r="P25" s="75"/>
      <c r="Q25" s="95"/>
      <c r="R25" s="77"/>
      <c r="S25" s="78"/>
    </row>
    <row r="26" spans="1:19" ht="18">
      <c r="A26" s="240">
        <v>12</v>
      </c>
      <c r="B26" s="302">
        <v>18</v>
      </c>
      <c r="C26" s="461" t="s">
        <v>93</v>
      </c>
      <c r="D26" s="304" t="s">
        <v>61</v>
      </c>
      <c r="E26" s="225">
        <v>147</v>
      </c>
      <c r="F26" s="31">
        <f t="shared" si="4"/>
        <v>165</v>
      </c>
      <c r="G26" s="72">
        <f t="shared" si="5"/>
        <v>-41</v>
      </c>
      <c r="H26" s="91"/>
      <c r="I26" s="62">
        <v>12</v>
      </c>
      <c r="P26" s="75"/>
      <c r="Q26" s="95"/>
      <c r="R26" s="77"/>
      <c r="S26" s="78"/>
    </row>
    <row r="27" spans="1:19" ht="18">
      <c r="A27" s="240">
        <v>13</v>
      </c>
      <c r="B27" s="302">
        <v>23</v>
      </c>
      <c r="C27" s="452" t="s">
        <v>41</v>
      </c>
      <c r="D27" s="304" t="s">
        <v>36</v>
      </c>
      <c r="E27" s="225">
        <v>138</v>
      </c>
      <c r="F27" s="31">
        <f t="shared" si="4"/>
        <v>161</v>
      </c>
      <c r="G27" s="72">
        <f t="shared" si="5"/>
        <v>-45</v>
      </c>
      <c r="H27" s="91"/>
      <c r="I27" s="62">
        <v>13</v>
      </c>
      <c r="P27" s="75"/>
      <c r="Q27" s="242"/>
      <c r="R27" s="77"/>
      <c r="S27" s="78"/>
    </row>
    <row r="28" spans="1:19" ht="18">
      <c r="A28" s="240">
        <v>14</v>
      </c>
      <c r="B28" s="302">
        <v>22</v>
      </c>
      <c r="C28" s="469" t="s">
        <v>26</v>
      </c>
      <c r="D28" s="304" t="s">
        <v>95</v>
      </c>
      <c r="E28" s="225">
        <v>138</v>
      </c>
      <c r="F28" s="31">
        <f t="shared" si="4"/>
        <v>160</v>
      </c>
      <c r="G28" s="72">
        <f t="shared" si="5"/>
        <v>-46</v>
      </c>
      <c r="H28" s="91"/>
      <c r="I28" s="62">
        <v>14</v>
      </c>
      <c r="P28" s="75"/>
      <c r="Q28" s="95"/>
      <c r="R28" s="77"/>
      <c r="S28" s="78"/>
    </row>
    <row r="29" spans="1:9" ht="18">
      <c r="A29" s="1">
        <v>15</v>
      </c>
      <c r="B29" s="302">
        <v>27</v>
      </c>
      <c r="C29" s="470" t="s">
        <v>94</v>
      </c>
      <c r="D29" s="306" t="s">
        <v>42</v>
      </c>
      <c r="E29" s="225">
        <v>122</v>
      </c>
      <c r="F29" s="246">
        <f t="shared" si="4"/>
        <v>149</v>
      </c>
      <c r="G29" s="72">
        <f t="shared" si="5"/>
        <v>-57</v>
      </c>
      <c r="H29" s="91"/>
      <c r="I29" s="62">
        <v>15</v>
      </c>
    </row>
    <row r="31" ht="21" customHeight="1">
      <c r="I31" s="96"/>
    </row>
    <row r="32" spans="1:22" ht="18">
      <c r="A32" s="11" t="s">
        <v>45</v>
      </c>
      <c r="M32" s="402">
        <f>MAX(E36:G57)</f>
        <v>246</v>
      </c>
      <c r="V32" s="471" t="s">
        <v>114</v>
      </c>
    </row>
    <row r="33" spans="1:20" s="110" customFormat="1" ht="79.5" customHeight="1" thickBot="1">
      <c r="A33" s="14" t="s">
        <v>47</v>
      </c>
      <c r="B33" s="99" t="s">
        <v>3</v>
      </c>
      <c r="C33" s="65" t="s">
        <v>4</v>
      </c>
      <c r="D33" s="14" t="s">
        <v>5</v>
      </c>
      <c r="E33" s="100">
        <v>1</v>
      </c>
      <c r="F33" s="100">
        <v>2</v>
      </c>
      <c r="G33" s="100">
        <v>3</v>
      </c>
      <c r="H33" s="100">
        <v>4</v>
      </c>
      <c r="I33" s="101" t="s">
        <v>48</v>
      </c>
      <c r="J33" s="20" t="s">
        <v>49</v>
      </c>
      <c r="K33" s="68" t="s">
        <v>11</v>
      </c>
      <c r="L33" s="68" t="s">
        <v>50</v>
      </c>
      <c r="M33" s="68" t="s">
        <v>51</v>
      </c>
      <c r="N33" s="472"/>
      <c r="O33" s="403" t="s">
        <v>52</v>
      </c>
      <c r="P33" s="404" t="s">
        <v>53</v>
      </c>
      <c r="Q33" s="473" t="s">
        <v>54</v>
      </c>
      <c r="R33" s="474" t="s">
        <v>55</v>
      </c>
      <c r="S33" s="14" t="s">
        <v>56</v>
      </c>
      <c r="T33" s="407" t="s">
        <v>57</v>
      </c>
    </row>
    <row r="34" spans="1:20" s="110" customFormat="1" ht="20.25" customHeight="1">
      <c r="A34" s="408">
        <v>1</v>
      </c>
      <c r="B34" s="299">
        <v>14</v>
      </c>
      <c r="C34" s="409" t="s">
        <v>81</v>
      </c>
      <c r="D34" s="475" t="s">
        <v>95</v>
      </c>
      <c r="E34" s="476">
        <v>211</v>
      </c>
      <c r="F34" s="190">
        <v>178</v>
      </c>
      <c r="G34" s="157">
        <v>183</v>
      </c>
      <c r="H34" s="157">
        <v>194</v>
      </c>
      <c r="I34" s="327">
        <f aca="true" t="shared" si="6" ref="I34:I57">B34*4</f>
        <v>56</v>
      </c>
      <c r="J34" s="477">
        <f aca="true" t="shared" si="7" ref="J34:J57">SUM(E34:H34)+I34</f>
        <v>822</v>
      </c>
      <c r="K34" s="478">
        <f aca="true" t="shared" si="8" ref="K34:K57">J34-$J$43</f>
        <v>52</v>
      </c>
      <c r="L34" s="479">
        <f aca="true" t="shared" si="9" ref="L34:L57">MIN(E34:H34)</f>
        <v>178</v>
      </c>
      <c r="M34" s="118">
        <f aca="true" t="shared" si="10" ref="M34:M57">MAX(E34:H34)</f>
        <v>211</v>
      </c>
      <c r="N34" s="133"/>
      <c r="O34" s="120"/>
      <c r="P34" s="157"/>
      <c r="Q34" s="190"/>
      <c r="R34" s="29">
        <f aca="true" t="shared" si="11" ref="R34:R57">Q34+P34+B34</f>
        <v>14</v>
      </c>
      <c r="S34" s="124"/>
      <c r="T34" s="138">
        <f aca="true" t="shared" si="12" ref="T34:T57">(J34-I34)/4</f>
        <v>191.5</v>
      </c>
    </row>
    <row r="35" spans="1:20" s="110" customFormat="1" ht="20.25" customHeight="1">
      <c r="A35" s="480">
        <v>2</v>
      </c>
      <c r="B35" s="302">
        <v>22</v>
      </c>
      <c r="C35" s="481" t="s">
        <v>26</v>
      </c>
      <c r="D35" s="482" t="s">
        <v>61</v>
      </c>
      <c r="E35" s="262">
        <v>156</v>
      </c>
      <c r="F35" s="415">
        <v>149</v>
      </c>
      <c r="G35" s="483">
        <v>243</v>
      </c>
      <c r="H35" s="262">
        <v>152</v>
      </c>
      <c r="I35" s="351">
        <f t="shared" si="6"/>
        <v>88</v>
      </c>
      <c r="J35" s="477">
        <f t="shared" si="7"/>
        <v>788</v>
      </c>
      <c r="K35" s="478">
        <f t="shared" si="8"/>
        <v>18</v>
      </c>
      <c r="L35" s="479">
        <f t="shared" si="9"/>
        <v>149</v>
      </c>
      <c r="M35" s="118">
        <f t="shared" si="10"/>
        <v>243</v>
      </c>
      <c r="N35" s="119"/>
      <c r="O35" s="335">
        <v>140</v>
      </c>
      <c r="P35" s="135"/>
      <c r="Q35" s="262"/>
      <c r="R35" s="29">
        <f t="shared" si="11"/>
        <v>22</v>
      </c>
      <c r="S35" s="137"/>
      <c r="T35" s="138">
        <f t="shared" si="12"/>
        <v>175</v>
      </c>
    </row>
    <row r="36" spans="1:20" s="110" customFormat="1" ht="20.25" customHeight="1">
      <c r="A36" s="484">
        <v>3</v>
      </c>
      <c r="B36" s="385">
        <v>11</v>
      </c>
      <c r="C36" s="464" t="s">
        <v>16</v>
      </c>
      <c r="D36" s="475" t="s">
        <v>42</v>
      </c>
      <c r="E36" s="485">
        <v>212</v>
      </c>
      <c r="F36" s="157">
        <v>151</v>
      </c>
      <c r="G36" s="486">
        <v>201</v>
      </c>
      <c r="H36" s="121">
        <v>234</v>
      </c>
      <c r="I36" s="351">
        <f t="shared" si="6"/>
        <v>44</v>
      </c>
      <c r="J36" s="139">
        <f t="shared" si="7"/>
        <v>842</v>
      </c>
      <c r="K36" s="478">
        <f t="shared" si="8"/>
        <v>72</v>
      </c>
      <c r="L36" s="479">
        <f t="shared" si="9"/>
        <v>151</v>
      </c>
      <c r="M36" s="118">
        <f t="shared" si="10"/>
        <v>234</v>
      </c>
      <c r="N36" s="119"/>
      <c r="O36" s="352">
        <v>201</v>
      </c>
      <c r="P36" s="157"/>
      <c r="Q36" s="120"/>
      <c r="R36" s="29">
        <f t="shared" si="11"/>
        <v>11</v>
      </c>
      <c r="S36" s="124" t="s">
        <v>89</v>
      </c>
      <c r="T36" s="138">
        <f t="shared" si="12"/>
        <v>199.5</v>
      </c>
    </row>
    <row r="37" spans="1:20" s="110" customFormat="1" ht="20.25" customHeight="1">
      <c r="A37" s="484">
        <v>4</v>
      </c>
      <c r="B37" s="302">
        <v>7</v>
      </c>
      <c r="C37" s="458" t="s">
        <v>28</v>
      </c>
      <c r="D37" s="482" t="s">
        <v>62</v>
      </c>
      <c r="E37" s="135">
        <v>187</v>
      </c>
      <c r="F37" s="121">
        <v>197</v>
      </c>
      <c r="G37" s="487">
        <v>214</v>
      </c>
      <c r="H37" s="135">
        <v>200</v>
      </c>
      <c r="I37" s="351">
        <f t="shared" si="6"/>
        <v>28</v>
      </c>
      <c r="J37" s="139">
        <f t="shared" si="7"/>
        <v>826</v>
      </c>
      <c r="K37" s="478">
        <f t="shared" si="8"/>
        <v>56</v>
      </c>
      <c r="L37" s="479">
        <f t="shared" si="9"/>
        <v>187</v>
      </c>
      <c r="M37" s="118">
        <f t="shared" si="10"/>
        <v>214</v>
      </c>
      <c r="N37" s="167"/>
      <c r="O37" s="261">
        <v>214</v>
      </c>
      <c r="P37" s="157"/>
      <c r="Q37" s="121"/>
      <c r="R37" s="29">
        <f t="shared" si="11"/>
        <v>7</v>
      </c>
      <c r="S37" s="124" t="s">
        <v>39</v>
      </c>
      <c r="T37" s="138">
        <f t="shared" si="12"/>
        <v>199.5</v>
      </c>
    </row>
    <row r="38" spans="1:20" s="159" customFormat="1" ht="18" customHeight="1">
      <c r="A38" s="488">
        <v>5</v>
      </c>
      <c r="B38" s="302">
        <v>12</v>
      </c>
      <c r="C38" s="450" t="s">
        <v>97</v>
      </c>
      <c r="D38" s="482" t="s">
        <v>33</v>
      </c>
      <c r="E38" s="205">
        <v>176</v>
      </c>
      <c r="F38" s="205">
        <v>169</v>
      </c>
      <c r="G38" s="489">
        <v>246</v>
      </c>
      <c r="H38" s="205">
        <v>184</v>
      </c>
      <c r="I38" s="351">
        <f t="shared" si="6"/>
        <v>48</v>
      </c>
      <c r="J38" s="420">
        <f t="shared" si="7"/>
        <v>823</v>
      </c>
      <c r="K38" s="478">
        <f t="shared" si="8"/>
        <v>53</v>
      </c>
      <c r="L38" s="479">
        <f t="shared" si="9"/>
        <v>169</v>
      </c>
      <c r="M38" s="118">
        <f t="shared" si="10"/>
        <v>246</v>
      </c>
      <c r="N38" s="133"/>
      <c r="O38" s="136"/>
      <c r="P38" s="373">
        <v>246</v>
      </c>
      <c r="Q38" s="158"/>
      <c r="R38" s="29">
        <f t="shared" si="11"/>
        <v>258</v>
      </c>
      <c r="S38" s="137" t="s">
        <v>65</v>
      </c>
      <c r="T38" s="138">
        <f t="shared" si="12"/>
        <v>193.75</v>
      </c>
    </row>
    <row r="39" spans="1:20" s="159" customFormat="1" ht="18" customHeight="1">
      <c r="A39" s="421">
        <v>6</v>
      </c>
      <c r="B39" s="346">
        <v>23</v>
      </c>
      <c r="C39" s="490" t="s">
        <v>41</v>
      </c>
      <c r="D39" s="491" t="s">
        <v>31</v>
      </c>
      <c r="E39" s="492">
        <v>175</v>
      </c>
      <c r="F39" s="493">
        <v>168</v>
      </c>
      <c r="G39" s="493">
        <v>192</v>
      </c>
      <c r="H39" s="493">
        <v>185</v>
      </c>
      <c r="I39" s="351">
        <f t="shared" si="6"/>
        <v>92</v>
      </c>
      <c r="J39" s="420">
        <f t="shared" si="7"/>
        <v>812</v>
      </c>
      <c r="K39" s="478">
        <f t="shared" si="8"/>
        <v>42</v>
      </c>
      <c r="L39" s="479">
        <f t="shared" si="9"/>
        <v>168</v>
      </c>
      <c r="M39" s="118">
        <f t="shared" si="10"/>
        <v>192</v>
      </c>
      <c r="N39" s="167"/>
      <c r="O39" s="261">
        <v>175</v>
      </c>
      <c r="P39" s="120"/>
      <c r="Q39" s="121"/>
      <c r="R39" s="29">
        <f t="shared" si="11"/>
        <v>23</v>
      </c>
      <c r="S39" s="124" t="s">
        <v>66</v>
      </c>
      <c r="T39" s="138">
        <f t="shared" si="12"/>
        <v>180</v>
      </c>
    </row>
    <row r="40" spans="1:20" s="110" customFormat="1" ht="15.75" customHeight="1">
      <c r="A40" s="421">
        <v>7</v>
      </c>
      <c r="B40" s="306">
        <v>9</v>
      </c>
      <c r="C40" s="450" t="s">
        <v>189</v>
      </c>
      <c r="D40" s="482" t="s">
        <v>91</v>
      </c>
      <c r="E40" s="483">
        <v>200</v>
      </c>
      <c r="F40" s="487">
        <v>190</v>
      </c>
      <c r="G40" s="494">
        <v>213</v>
      </c>
      <c r="H40" s="158">
        <v>165</v>
      </c>
      <c r="I40" s="351">
        <f t="shared" si="6"/>
        <v>36</v>
      </c>
      <c r="J40" s="420">
        <f t="shared" si="7"/>
        <v>804</v>
      </c>
      <c r="K40" s="478">
        <f t="shared" si="8"/>
        <v>34</v>
      </c>
      <c r="L40" s="479">
        <f t="shared" si="9"/>
        <v>165</v>
      </c>
      <c r="M40" s="118">
        <f t="shared" si="10"/>
        <v>213</v>
      </c>
      <c r="N40" s="133"/>
      <c r="O40" s="209">
        <v>190</v>
      </c>
      <c r="P40" s="135"/>
      <c r="Q40" s="158"/>
      <c r="R40" s="29">
        <f t="shared" si="11"/>
        <v>9</v>
      </c>
      <c r="S40" s="137" t="s">
        <v>40</v>
      </c>
      <c r="T40" s="138">
        <f t="shared" si="12"/>
        <v>192</v>
      </c>
    </row>
    <row r="41" spans="1:20" s="110" customFormat="1" ht="15.75" customHeight="1">
      <c r="A41" s="421">
        <v>8</v>
      </c>
      <c r="B41" s="302">
        <v>28</v>
      </c>
      <c r="C41" s="452" t="s">
        <v>14</v>
      </c>
      <c r="D41" s="482" t="s">
        <v>44</v>
      </c>
      <c r="E41" s="495">
        <v>192</v>
      </c>
      <c r="F41" s="135">
        <v>152</v>
      </c>
      <c r="G41" s="158">
        <v>187</v>
      </c>
      <c r="H41" s="158">
        <v>147</v>
      </c>
      <c r="I41" s="351">
        <f t="shared" si="6"/>
        <v>112</v>
      </c>
      <c r="J41" s="420">
        <f t="shared" si="7"/>
        <v>790</v>
      </c>
      <c r="K41" s="478">
        <f t="shared" si="8"/>
        <v>20</v>
      </c>
      <c r="L41" s="479">
        <f t="shared" si="9"/>
        <v>147</v>
      </c>
      <c r="M41" s="118">
        <f t="shared" si="10"/>
        <v>192</v>
      </c>
      <c r="N41" s="133"/>
      <c r="O41" s="136"/>
      <c r="P41" s="263">
        <v>192</v>
      </c>
      <c r="Q41" s="158"/>
      <c r="R41" s="29">
        <f t="shared" si="11"/>
        <v>220</v>
      </c>
      <c r="S41" s="137" t="s">
        <v>34</v>
      </c>
      <c r="T41" s="138">
        <f t="shared" si="12"/>
        <v>169.5</v>
      </c>
    </row>
    <row r="42" spans="1:20" s="110" customFormat="1" ht="18.75" customHeight="1">
      <c r="A42" s="421">
        <v>9</v>
      </c>
      <c r="B42" s="306">
        <v>5</v>
      </c>
      <c r="C42" s="452" t="s">
        <v>43</v>
      </c>
      <c r="D42" s="482" t="s">
        <v>35</v>
      </c>
      <c r="E42" s="262">
        <v>155</v>
      </c>
      <c r="F42" s="262">
        <v>192</v>
      </c>
      <c r="G42" s="494">
        <v>223</v>
      </c>
      <c r="H42" s="158">
        <v>183</v>
      </c>
      <c r="I42" s="351">
        <f t="shared" si="6"/>
        <v>20</v>
      </c>
      <c r="J42" s="420">
        <f t="shared" si="7"/>
        <v>773</v>
      </c>
      <c r="K42" s="478">
        <f t="shared" si="8"/>
        <v>3</v>
      </c>
      <c r="L42" s="479">
        <f t="shared" si="9"/>
        <v>155</v>
      </c>
      <c r="M42" s="118">
        <f t="shared" si="10"/>
        <v>223</v>
      </c>
      <c r="N42" s="198"/>
      <c r="O42" s="209">
        <v>139</v>
      </c>
      <c r="P42" s="158"/>
      <c r="Q42" s="136"/>
      <c r="R42" s="29">
        <f t="shared" si="11"/>
        <v>5</v>
      </c>
      <c r="S42" s="137" t="s">
        <v>38</v>
      </c>
      <c r="T42" s="138">
        <f t="shared" si="12"/>
        <v>188.25</v>
      </c>
    </row>
    <row r="43" spans="1:20" s="110" customFormat="1" ht="21" customHeight="1" thickBot="1">
      <c r="A43" s="424">
        <v>10</v>
      </c>
      <c r="B43" s="360">
        <v>27</v>
      </c>
      <c r="C43" s="496" t="s">
        <v>94</v>
      </c>
      <c r="D43" s="497" t="s">
        <v>107</v>
      </c>
      <c r="E43" s="182">
        <v>155</v>
      </c>
      <c r="F43" s="498">
        <v>177</v>
      </c>
      <c r="G43" s="182">
        <v>199</v>
      </c>
      <c r="H43" s="182">
        <v>131</v>
      </c>
      <c r="I43" s="351">
        <f t="shared" si="6"/>
        <v>108</v>
      </c>
      <c r="J43" s="499">
        <f t="shared" si="7"/>
        <v>770</v>
      </c>
      <c r="K43" s="500">
        <f t="shared" si="8"/>
        <v>0</v>
      </c>
      <c r="L43" s="501">
        <f t="shared" si="9"/>
        <v>131</v>
      </c>
      <c r="M43" s="178">
        <f t="shared" si="10"/>
        <v>199</v>
      </c>
      <c r="N43" s="268"/>
      <c r="O43" s="180">
        <v>177</v>
      </c>
      <c r="P43" s="181"/>
      <c r="Q43" s="182"/>
      <c r="R43" s="183">
        <f t="shared" si="11"/>
        <v>27</v>
      </c>
      <c r="S43" s="184" t="s">
        <v>95</v>
      </c>
      <c r="T43" s="138">
        <f t="shared" si="12"/>
        <v>165.5</v>
      </c>
    </row>
    <row r="44" spans="1:20" s="211" customFormat="1" ht="16.5" customHeight="1" thickTop="1">
      <c r="A44" s="187">
        <v>11</v>
      </c>
      <c r="B44" s="299">
        <v>4</v>
      </c>
      <c r="C44" s="502" t="s">
        <v>83</v>
      </c>
      <c r="D44" s="475" t="s">
        <v>65</v>
      </c>
      <c r="E44" s="121">
        <v>187</v>
      </c>
      <c r="F44" s="121">
        <v>184</v>
      </c>
      <c r="G44" s="476">
        <v>210</v>
      </c>
      <c r="H44" s="503">
        <v>164</v>
      </c>
      <c r="I44" s="351">
        <f t="shared" si="6"/>
        <v>16</v>
      </c>
      <c r="J44" s="420">
        <f t="shared" si="7"/>
        <v>761</v>
      </c>
      <c r="K44" s="478">
        <f t="shared" si="8"/>
        <v>-9</v>
      </c>
      <c r="L44" s="479">
        <f t="shared" si="9"/>
        <v>164</v>
      </c>
      <c r="M44" s="118">
        <f t="shared" si="10"/>
        <v>210</v>
      </c>
      <c r="N44" s="167"/>
      <c r="O44" s="261">
        <v>164</v>
      </c>
      <c r="P44" s="157"/>
      <c r="Q44" s="328"/>
      <c r="R44" s="29">
        <f t="shared" si="11"/>
        <v>4</v>
      </c>
      <c r="S44" s="124" t="s">
        <v>35</v>
      </c>
      <c r="T44" s="138">
        <f t="shared" si="12"/>
        <v>186.25</v>
      </c>
    </row>
    <row r="45" spans="1:20" s="211" customFormat="1" ht="16.5" customHeight="1">
      <c r="A45" s="504">
        <v>12</v>
      </c>
      <c r="B45" s="302">
        <v>1</v>
      </c>
      <c r="C45" s="461" t="s">
        <v>84</v>
      </c>
      <c r="D45" s="482" t="s">
        <v>86</v>
      </c>
      <c r="E45" s="262">
        <v>185</v>
      </c>
      <c r="F45" s="158">
        <v>188</v>
      </c>
      <c r="G45" s="494">
        <v>203</v>
      </c>
      <c r="H45" s="158">
        <v>169</v>
      </c>
      <c r="I45" s="351">
        <f t="shared" si="6"/>
        <v>4</v>
      </c>
      <c r="J45" s="420">
        <f t="shared" si="7"/>
        <v>749</v>
      </c>
      <c r="K45" s="478">
        <f t="shared" si="8"/>
        <v>-21</v>
      </c>
      <c r="L45" s="479">
        <f t="shared" si="9"/>
        <v>169</v>
      </c>
      <c r="M45" s="118">
        <f t="shared" si="10"/>
        <v>203</v>
      </c>
      <c r="N45" s="167"/>
      <c r="O45" s="121"/>
      <c r="P45" s="157"/>
      <c r="Q45" s="122">
        <v>178</v>
      </c>
      <c r="R45" s="123">
        <f t="shared" si="11"/>
        <v>179</v>
      </c>
      <c r="S45" s="124" t="s">
        <v>85</v>
      </c>
      <c r="T45" s="138">
        <f t="shared" si="12"/>
        <v>186.25</v>
      </c>
    </row>
    <row r="46" spans="1:20" s="211" customFormat="1" ht="16.5" customHeight="1">
      <c r="A46" s="191">
        <v>13</v>
      </c>
      <c r="B46" s="302">
        <v>9</v>
      </c>
      <c r="C46" s="465" t="s">
        <v>109</v>
      </c>
      <c r="D46" s="306" t="s">
        <v>34</v>
      </c>
      <c r="E46" s="158">
        <v>161</v>
      </c>
      <c r="F46" s="158">
        <v>181</v>
      </c>
      <c r="G46" s="158">
        <v>179</v>
      </c>
      <c r="H46" s="158">
        <v>181</v>
      </c>
      <c r="I46" s="351">
        <f t="shared" si="6"/>
        <v>36</v>
      </c>
      <c r="J46" s="420">
        <f t="shared" si="7"/>
        <v>738</v>
      </c>
      <c r="K46" s="478">
        <f t="shared" si="8"/>
        <v>-32</v>
      </c>
      <c r="L46" s="479">
        <f t="shared" si="9"/>
        <v>161</v>
      </c>
      <c r="M46" s="118">
        <f t="shared" si="10"/>
        <v>181</v>
      </c>
      <c r="N46" s="133"/>
      <c r="O46" s="121"/>
      <c r="P46" s="157"/>
      <c r="Q46" s="120"/>
      <c r="R46" s="29">
        <f t="shared" si="11"/>
        <v>9</v>
      </c>
      <c r="S46" s="124"/>
      <c r="T46" s="138">
        <f t="shared" si="12"/>
        <v>175.5</v>
      </c>
    </row>
    <row r="47" spans="1:20" s="211" customFormat="1" ht="16.5" customHeight="1">
      <c r="A47" s="191">
        <v>14</v>
      </c>
      <c r="B47" s="302">
        <v>10</v>
      </c>
      <c r="C47" s="450" t="s">
        <v>23</v>
      </c>
      <c r="D47" s="482" t="s">
        <v>40</v>
      </c>
      <c r="E47" s="158">
        <v>193</v>
      </c>
      <c r="F47" s="194">
        <v>153</v>
      </c>
      <c r="G47" s="158">
        <v>139</v>
      </c>
      <c r="H47" s="158">
        <v>212</v>
      </c>
      <c r="I47" s="351">
        <f t="shared" si="6"/>
        <v>40</v>
      </c>
      <c r="J47" s="420">
        <f t="shared" si="7"/>
        <v>737</v>
      </c>
      <c r="K47" s="478">
        <f t="shared" si="8"/>
        <v>-33</v>
      </c>
      <c r="L47" s="479">
        <f t="shared" si="9"/>
        <v>139</v>
      </c>
      <c r="M47" s="118">
        <f t="shared" si="10"/>
        <v>212</v>
      </c>
      <c r="N47" s="119"/>
      <c r="O47" s="199">
        <v>153</v>
      </c>
      <c r="P47" s="135"/>
      <c r="Q47" s="136"/>
      <c r="R47" s="29">
        <f t="shared" si="11"/>
        <v>10</v>
      </c>
      <c r="S47" s="137" t="s">
        <v>44</v>
      </c>
      <c r="T47" s="138">
        <f t="shared" si="12"/>
        <v>174.25</v>
      </c>
    </row>
    <row r="48" spans="1:20" s="211" customFormat="1" ht="16.5" customHeight="1">
      <c r="A48" s="504">
        <v>15</v>
      </c>
      <c r="B48" s="302"/>
      <c r="C48" s="461" t="s">
        <v>103</v>
      </c>
      <c r="D48" s="482" t="s">
        <v>85</v>
      </c>
      <c r="E48" s="495">
        <v>197</v>
      </c>
      <c r="F48" s="262">
        <v>178</v>
      </c>
      <c r="G48" s="158">
        <v>176</v>
      </c>
      <c r="H48" s="158">
        <v>181</v>
      </c>
      <c r="I48" s="351">
        <f t="shared" si="6"/>
        <v>0</v>
      </c>
      <c r="J48" s="420">
        <f t="shared" si="7"/>
        <v>732</v>
      </c>
      <c r="K48" s="478">
        <f t="shared" si="8"/>
        <v>-38</v>
      </c>
      <c r="L48" s="479">
        <f t="shared" si="9"/>
        <v>176</v>
      </c>
      <c r="M48" s="118">
        <f t="shared" si="10"/>
        <v>197</v>
      </c>
      <c r="N48" s="133"/>
      <c r="O48" s="136"/>
      <c r="P48" s="263">
        <v>197</v>
      </c>
      <c r="Q48" s="158"/>
      <c r="R48" s="123">
        <f t="shared" si="11"/>
        <v>197</v>
      </c>
      <c r="S48" s="137" t="s">
        <v>61</v>
      </c>
      <c r="T48" s="138">
        <f t="shared" si="12"/>
        <v>183</v>
      </c>
    </row>
    <row r="49" spans="1:20" s="211" customFormat="1" ht="16.5" customHeight="1">
      <c r="A49" s="191">
        <v>16</v>
      </c>
      <c r="B49" s="302">
        <v>0</v>
      </c>
      <c r="C49" s="450" t="s">
        <v>77</v>
      </c>
      <c r="D49" s="482" t="s">
        <v>36</v>
      </c>
      <c r="E49" s="483">
        <v>214</v>
      </c>
      <c r="F49" s="262">
        <v>148</v>
      </c>
      <c r="G49" s="262">
        <v>183</v>
      </c>
      <c r="H49" s="262">
        <v>187</v>
      </c>
      <c r="I49" s="351">
        <f t="shared" si="6"/>
        <v>0</v>
      </c>
      <c r="J49" s="420">
        <f t="shared" si="7"/>
        <v>732</v>
      </c>
      <c r="K49" s="478">
        <f t="shared" si="8"/>
        <v>-38</v>
      </c>
      <c r="L49" s="479">
        <f t="shared" si="9"/>
        <v>148</v>
      </c>
      <c r="M49" s="118">
        <f t="shared" si="10"/>
        <v>214</v>
      </c>
      <c r="N49" s="133"/>
      <c r="O49" s="505">
        <v>146</v>
      </c>
      <c r="P49" s="135"/>
      <c r="Q49" s="136"/>
      <c r="R49" s="29">
        <f t="shared" si="11"/>
        <v>0</v>
      </c>
      <c r="S49" s="137" t="s">
        <v>36</v>
      </c>
      <c r="T49" s="138">
        <f t="shared" si="12"/>
        <v>183</v>
      </c>
    </row>
    <row r="50" spans="1:20" s="211" customFormat="1" ht="16.5" customHeight="1">
      <c r="A50" s="191">
        <v>17</v>
      </c>
      <c r="B50" s="302">
        <v>17</v>
      </c>
      <c r="C50" s="470" t="s">
        <v>68</v>
      </c>
      <c r="D50" s="482" t="s">
        <v>112</v>
      </c>
      <c r="E50" s="158">
        <v>156</v>
      </c>
      <c r="F50" s="158">
        <v>176</v>
      </c>
      <c r="G50" s="158">
        <v>162</v>
      </c>
      <c r="H50" s="158">
        <v>169</v>
      </c>
      <c r="I50" s="351">
        <f t="shared" si="6"/>
        <v>68</v>
      </c>
      <c r="J50" s="420">
        <f t="shared" si="7"/>
        <v>731</v>
      </c>
      <c r="K50" s="478">
        <f t="shared" si="8"/>
        <v>-39</v>
      </c>
      <c r="L50" s="479">
        <f t="shared" si="9"/>
        <v>156</v>
      </c>
      <c r="M50" s="118">
        <f t="shared" si="10"/>
        <v>176</v>
      </c>
      <c r="N50" s="133"/>
      <c r="O50" s="136"/>
      <c r="P50" s="135"/>
      <c r="Q50" s="205"/>
      <c r="R50" s="29">
        <f t="shared" si="11"/>
        <v>17</v>
      </c>
      <c r="S50" s="137"/>
      <c r="T50" s="138">
        <f t="shared" si="12"/>
        <v>165.75</v>
      </c>
    </row>
    <row r="51" spans="1:20" s="211" customFormat="1" ht="16.5" customHeight="1">
      <c r="A51" s="504">
        <v>18</v>
      </c>
      <c r="B51" s="302">
        <v>9</v>
      </c>
      <c r="C51" s="461" t="s">
        <v>188</v>
      </c>
      <c r="D51" s="306" t="s">
        <v>89</v>
      </c>
      <c r="E51" s="158">
        <v>160</v>
      </c>
      <c r="F51" s="495">
        <v>175</v>
      </c>
      <c r="G51" s="158">
        <v>152</v>
      </c>
      <c r="H51" s="158">
        <v>200</v>
      </c>
      <c r="I51" s="351">
        <f t="shared" si="6"/>
        <v>36</v>
      </c>
      <c r="J51" s="420">
        <f t="shared" si="7"/>
        <v>723</v>
      </c>
      <c r="K51" s="478">
        <f t="shared" si="8"/>
        <v>-47</v>
      </c>
      <c r="L51" s="479">
        <f t="shared" si="9"/>
        <v>152</v>
      </c>
      <c r="M51" s="118">
        <f t="shared" si="10"/>
        <v>200</v>
      </c>
      <c r="N51" s="133"/>
      <c r="O51" s="158"/>
      <c r="P51" s="263">
        <v>175</v>
      </c>
      <c r="Q51" s="136"/>
      <c r="R51" s="123">
        <f t="shared" si="11"/>
        <v>184</v>
      </c>
      <c r="S51" s="137" t="s">
        <v>37</v>
      </c>
      <c r="T51" s="138">
        <f t="shared" si="12"/>
        <v>171.75</v>
      </c>
    </row>
    <row r="52" spans="1:20" s="211" customFormat="1" ht="16.5" customHeight="1">
      <c r="A52" s="506">
        <v>19</v>
      </c>
      <c r="B52" s="302">
        <v>18</v>
      </c>
      <c r="C52" s="461" t="s">
        <v>93</v>
      </c>
      <c r="D52" s="482" t="s">
        <v>39</v>
      </c>
      <c r="E52" s="135">
        <v>159</v>
      </c>
      <c r="F52" s="158">
        <v>167</v>
      </c>
      <c r="G52" s="262">
        <v>135</v>
      </c>
      <c r="H52" s="262">
        <v>183</v>
      </c>
      <c r="I52" s="351">
        <f t="shared" si="6"/>
        <v>72</v>
      </c>
      <c r="J52" s="420">
        <f t="shared" si="7"/>
        <v>716</v>
      </c>
      <c r="K52" s="478">
        <f t="shared" si="8"/>
        <v>-54</v>
      </c>
      <c r="L52" s="479">
        <f t="shared" si="9"/>
        <v>135</v>
      </c>
      <c r="M52" s="118">
        <f t="shared" si="10"/>
        <v>183</v>
      </c>
      <c r="N52" s="133"/>
      <c r="O52" s="136"/>
      <c r="P52" s="135"/>
      <c r="Q52" s="444">
        <v>177</v>
      </c>
      <c r="R52" s="123">
        <f t="shared" si="11"/>
        <v>195</v>
      </c>
      <c r="S52" s="137" t="s">
        <v>33</v>
      </c>
      <c r="T52" s="138">
        <f t="shared" si="12"/>
        <v>161</v>
      </c>
    </row>
    <row r="53" spans="1:20" s="292" customFormat="1" ht="16.5" customHeight="1">
      <c r="A53" s="191">
        <v>20</v>
      </c>
      <c r="B53" s="306">
        <v>18</v>
      </c>
      <c r="C53" s="452" t="s">
        <v>59</v>
      </c>
      <c r="D53" s="306" t="s">
        <v>87</v>
      </c>
      <c r="E53" s="262">
        <v>147</v>
      </c>
      <c r="F53" s="158">
        <v>160</v>
      </c>
      <c r="G53" s="158">
        <v>156</v>
      </c>
      <c r="H53" s="158">
        <v>176</v>
      </c>
      <c r="I53" s="351">
        <f t="shared" si="6"/>
        <v>72</v>
      </c>
      <c r="J53" s="420">
        <f t="shared" si="7"/>
        <v>711</v>
      </c>
      <c r="K53" s="478">
        <f t="shared" si="8"/>
        <v>-59</v>
      </c>
      <c r="L53" s="479">
        <f t="shared" si="9"/>
        <v>147</v>
      </c>
      <c r="M53" s="118">
        <f t="shared" si="10"/>
        <v>176</v>
      </c>
      <c r="N53" s="133"/>
      <c r="O53" s="158"/>
      <c r="P53" s="135"/>
      <c r="Q53" s="136"/>
      <c r="R53" s="29">
        <f t="shared" si="11"/>
        <v>18</v>
      </c>
      <c r="S53" s="137"/>
      <c r="T53" s="138">
        <f t="shared" si="12"/>
        <v>159.75</v>
      </c>
    </row>
    <row r="54" spans="1:26" s="211" customFormat="1" ht="16.5" customHeight="1">
      <c r="A54" s="240">
        <v>21</v>
      </c>
      <c r="B54" s="302">
        <v>10</v>
      </c>
      <c r="C54" s="470" t="s">
        <v>96</v>
      </c>
      <c r="D54" s="482" t="s">
        <v>66</v>
      </c>
      <c r="E54" s="262">
        <v>156</v>
      </c>
      <c r="F54" s="135">
        <v>174</v>
      </c>
      <c r="G54" s="262">
        <v>151</v>
      </c>
      <c r="H54" s="262">
        <v>158</v>
      </c>
      <c r="I54" s="351">
        <f t="shared" si="6"/>
        <v>40</v>
      </c>
      <c r="J54" s="420">
        <f t="shared" si="7"/>
        <v>679</v>
      </c>
      <c r="K54" s="478">
        <f t="shared" si="8"/>
        <v>-91</v>
      </c>
      <c r="L54" s="479">
        <f t="shared" si="9"/>
        <v>151</v>
      </c>
      <c r="M54" s="118">
        <f t="shared" si="10"/>
        <v>174</v>
      </c>
      <c r="N54" s="133"/>
      <c r="O54" s="262"/>
      <c r="P54" s="135"/>
      <c r="Q54" s="369">
        <v>157</v>
      </c>
      <c r="R54" s="29">
        <f t="shared" si="11"/>
        <v>167</v>
      </c>
      <c r="S54" s="137" t="s">
        <v>42</v>
      </c>
      <c r="T54" s="138">
        <f t="shared" si="12"/>
        <v>159.75</v>
      </c>
      <c r="V54" s="211">
        <v>148</v>
      </c>
      <c r="W54" s="211">
        <v>156</v>
      </c>
      <c r="X54" s="211">
        <v>151</v>
      </c>
      <c r="Y54" s="211">
        <v>162</v>
      </c>
      <c r="Z54" s="211">
        <v>193</v>
      </c>
    </row>
    <row r="55" spans="1:20" s="211" customFormat="1" ht="16.5" customHeight="1">
      <c r="A55" s="191">
        <v>22</v>
      </c>
      <c r="B55" s="302">
        <v>27</v>
      </c>
      <c r="C55" s="450" t="s">
        <v>115</v>
      </c>
      <c r="D55" s="482" t="s">
        <v>37</v>
      </c>
      <c r="E55" s="262">
        <v>123</v>
      </c>
      <c r="F55" s="262">
        <v>140</v>
      </c>
      <c r="G55" s="158">
        <v>156</v>
      </c>
      <c r="H55" s="158">
        <v>136</v>
      </c>
      <c r="I55" s="351">
        <f t="shared" si="6"/>
        <v>108</v>
      </c>
      <c r="J55" s="420">
        <f t="shared" si="7"/>
        <v>663</v>
      </c>
      <c r="K55" s="478">
        <f t="shared" si="8"/>
        <v>-107</v>
      </c>
      <c r="L55" s="479">
        <f t="shared" si="9"/>
        <v>123</v>
      </c>
      <c r="M55" s="118">
        <f t="shared" si="10"/>
        <v>156</v>
      </c>
      <c r="N55" s="133"/>
      <c r="O55" s="136"/>
      <c r="P55" s="158"/>
      <c r="Q55" s="367">
        <v>125</v>
      </c>
      <c r="R55" s="29">
        <f t="shared" si="11"/>
        <v>152</v>
      </c>
      <c r="S55" s="137" t="s">
        <v>60</v>
      </c>
      <c r="T55" s="138">
        <f t="shared" si="12"/>
        <v>138.75</v>
      </c>
    </row>
    <row r="56" spans="1:20" s="211" customFormat="1" ht="16.5" customHeight="1">
      <c r="A56" s="191">
        <v>23</v>
      </c>
      <c r="B56" s="302">
        <v>25</v>
      </c>
      <c r="C56" s="450" t="s">
        <v>82</v>
      </c>
      <c r="D56" s="482" t="s">
        <v>38</v>
      </c>
      <c r="E56" s="158">
        <v>107</v>
      </c>
      <c r="F56" s="135">
        <v>153</v>
      </c>
      <c r="G56" s="158">
        <v>139</v>
      </c>
      <c r="H56" s="158">
        <v>160</v>
      </c>
      <c r="I56" s="351">
        <f t="shared" si="6"/>
        <v>100</v>
      </c>
      <c r="J56" s="420">
        <f t="shared" si="7"/>
        <v>659</v>
      </c>
      <c r="K56" s="478">
        <f t="shared" si="8"/>
        <v>-111</v>
      </c>
      <c r="L56" s="479">
        <f t="shared" si="9"/>
        <v>107</v>
      </c>
      <c r="M56" s="118">
        <f t="shared" si="10"/>
        <v>160</v>
      </c>
      <c r="N56" s="133"/>
      <c r="O56" s="136"/>
      <c r="P56" s="135"/>
      <c r="Q56" s="158"/>
      <c r="R56" s="29">
        <f t="shared" si="11"/>
        <v>25</v>
      </c>
      <c r="S56" s="137"/>
      <c r="T56" s="138">
        <f t="shared" si="12"/>
        <v>139.75</v>
      </c>
    </row>
    <row r="57" spans="1:20" s="211" customFormat="1" ht="16.5" customHeight="1">
      <c r="A57" s="240">
        <v>24</v>
      </c>
      <c r="B57" s="302">
        <v>28</v>
      </c>
      <c r="C57" s="450" t="s">
        <v>116</v>
      </c>
      <c r="D57" s="482" t="s">
        <v>60</v>
      </c>
      <c r="E57" s="135">
        <v>110</v>
      </c>
      <c r="F57" s="262">
        <v>106</v>
      </c>
      <c r="G57" s="262">
        <v>106</v>
      </c>
      <c r="H57" s="262">
        <v>74</v>
      </c>
      <c r="I57" s="351">
        <f t="shared" si="6"/>
        <v>112</v>
      </c>
      <c r="J57" s="420">
        <f t="shared" si="7"/>
        <v>508</v>
      </c>
      <c r="K57" s="478">
        <f t="shared" si="8"/>
        <v>-262</v>
      </c>
      <c r="L57" s="479">
        <f t="shared" si="9"/>
        <v>74</v>
      </c>
      <c r="M57" s="118">
        <f t="shared" si="10"/>
        <v>110</v>
      </c>
      <c r="N57" s="133"/>
      <c r="O57" s="262"/>
      <c r="P57" s="135"/>
      <c r="Q57" s="262"/>
      <c r="R57" s="29">
        <f t="shared" si="11"/>
        <v>28</v>
      </c>
      <c r="S57" s="137"/>
      <c r="T57" s="138">
        <f t="shared" si="12"/>
        <v>99</v>
      </c>
    </row>
    <row r="58" spans="2:20" s="211" customFormat="1" ht="16.5" customHeight="1">
      <c r="B58" s="2"/>
      <c r="C58" s="3"/>
      <c r="D58" s="297"/>
      <c r="E58" s="1"/>
      <c r="F58" s="1"/>
      <c r="G58" s="5"/>
      <c r="H58" s="5"/>
      <c r="I58" s="6"/>
      <c r="J58" s="5"/>
      <c r="K58" s="7"/>
      <c r="L58" s="7"/>
      <c r="M58" s="7"/>
      <c r="N58" s="5"/>
      <c r="O58" s="8"/>
      <c r="P58" s="8"/>
      <c r="Q58" s="8"/>
      <c r="R58" s="9"/>
      <c r="S58"/>
      <c r="T58" s="10"/>
    </row>
    <row r="59" spans="2:20" s="211" customFormat="1" ht="16.5" customHeight="1">
      <c r="B59" s="2"/>
      <c r="C59" s="3"/>
      <c r="D59" s="297"/>
      <c r="E59" s="1"/>
      <c r="F59" s="1"/>
      <c r="G59" s="5"/>
      <c r="H59" s="5"/>
      <c r="I59" s="6"/>
      <c r="J59" s="5"/>
      <c r="K59" s="7"/>
      <c r="L59" s="7"/>
      <c r="M59" s="7"/>
      <c r="N59" s="5"/>
      <c r="O59" s="8"/>
      <c r="P59" s="8"/>
      <c r="Q59" s="8"/>
      <c r="R59" s="9"/>
      <c r="S59"/>
      <c r="T59" s="10"/>
    </row>
    <row r="60" spans="2:20" s="211" customFormat="1" ht="16.5" customHeight="1">
      <c r="B60" s="2"/>
      <c r="C60" s="3"/>
      <c r="D60" s="297"/>
      <c r="E60" s="1"/>
      <c r="F60" s="1"/>
      <c r="G60" s="5"/>
      <c r="H60" s="5"/>
      <c r="I60" s="6"/>
      <c r="J60" s="5"/>
      <c r="K60" s="7"/>
      <c r="L60" s="7"/>
      <c r="M60" s="7"/>
      <c r="N60" s="5"/>
      <c r="O60" s="8"/>
      <c r="P60" s="8"/>
      <c r="Q60" s="8"/>
      <c r="R60" s="9"/>
      <c r="S60"/>
      <c r="T60" s="10"/>
    </row>
    <row r="61" spans="2:20" s="211" customFormat="1" ht="16.5" customHeight="1">
      <c r="B61" s="2"/>
      <c r="C61" s="3"/>
      <c r="D61" s="297"/>
      <c r="E61" s="1"/>
      <c r="F61" s="1"/>
      <c r="G61" s="5"/>
      <c r="H61" s="5"/>
      <c r="I61" s="6"/>
      <c r="J61" s="5"/>
      <c r="K61" s="7"/>
      <c r="L61" s="7"/>
      <c r="M61" s="7"/>
      <c r="N61" s="5"/>
      <c r="O61" s="8"/>
      <c r="P61" s="8"/>
      <c r="Q61" s="8"/>
      <c r="R61" s="9"/>
      <c r="S61"/>
      <c r="T61" s="10"/>
    </row>
    <row r="62" spans="1:20" s="211" customFormat="1" ht="16.5" customHeight="1">
      <c r="A62" s="1"/>
      <c r="B62" s="2"/>
      <c r="C62" s="3"/>
      <c r="D62" s="297"/>
      <c r="E62" s="1"/>
      <c r="F62" s="1"/>
      <c r="G62" s="5"/>
      <c r="H62" s="5"/>
      <c r="I62" s="6"/>
      <c r="J62" s="5"/>
      <c r="K62" s="7"/>
      <c r="L62" s="7"/>
      <c r="M62" s="7"/>
      <c r="N62" s="5"/>
      <c r="O62" s="8"/>
      <c r="P62" s="8"/>
      <c r="Q62" s="8"/>
      <c r="R62" s="9"/>
      <c r="S62"/>
      <c r="T62" s="10"/>
    </row>
    <row r="63" spans="1:20" s="211" customFormat="1" ht="16.5" customHeight="1">
      <c r="A63" s="1"/>
      <c r="B63" s="2"/>
      <c r="C63" s="3"/>
      <c r="D63" s="297"/>
      <c r="E63" s="1"/>
      <c r="F63" s="1"/>
      <c r="G63" s="5"/>
      <c r="H63" s="5"/>
      <c r="I63" s="6"/>
      <c r="J63" s="5"/>
      <c r="K63" s="7"/>
      <c r="L63" s="7"/>
      <c r="M63" s="7"/>
      <c r="N63" s="5"/>
      <c r="O63" s="8"/>
      <c r="P63" s="8"/>
      <c r="Q63" s="8"/>
      <c r="R63" s="9"/>
      <c r="S63"/>
      <c r="T63" s="10"/>
    </row>
    <row r="64" spans="21:25" ht="15">
      <c r="U64"/>
      <c r="Y64"/>
    </row>
  </sheetData>
  <sheetProtection password="CF7A" sheet="1" objects="1" scenarios="1" selectLockedCells="1" selectUnlockedCells="1"/>
  <printOptions horizontalCentered="1"/>
  <pageMargins left="0.14" right="0.13" top="0.18" bottom="0.51" header="0.12" footer="0.45"/>
  <pageSetup fitToHeight="1" fitToWidth="1" horizontalDpi="300" verticalDpi="300" orientation="portrait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70"/>
  <sheetViews>
    <sheetView zoomScale="75" zoomScaleNormal="75" workbookViewId="0" topLeftCell="A1">
      <selection activeCell="R23" sqref="R23"/>
    </sheetView>
  </sheetViews>
  <sheetFormatPr defaultColWidth="9.140625" defaultRowHeight="12.75"/>
  <cols>
    <col min="1" max="1" width="5.8515625" style="1" customWidth="1"/>
    <col min="2" max="2" width="5.28125" style="2" customWidth="1"/>
    <col min="3" max="3" width="33.8515625" style="3" bestFit="1" customWidth="1"/>
    <col min="4" max="4" width="4.8515625" style="297" bestFit="1" customWidth="1"/>
    <col min="5" max="6" width="5.8515625" style="1" bestFit="1" customWidth="1"/>
    <col min="7" max="7" width="6.140625" style="5" bestFit="1" customWidth="1"/>
    <col min="8" max="8" width="5.421875" style="6" customWidth="1"/>
    <col min="9" max="9" width="8.140625" style="5" customWidth="1"/>
    <col min="10" max="10" width="6.28125" style="7" customWidth="1"/>
    <col min="11" max="11" width="10.421875" style="7" bestFit="1" customWidth="1"/>
    <col min="12" max="12" width="5.140625" style="7" customWidth="1"/>
    <col min="13" max="13" width="1.7109375" style="5" customWidth="1"/>
    <col min="14" max="15" width="5.421875" style="5" customWidth="1"/>
    <col min="16" max="16" width="5.421875" style="8" customWidth="1"/>
    <col min="17" max="17" width="5.421875" style="9" customWidth="1"/>
    <col min="18" max="18" width="5.7109375" style="0" bestFit="1" customWidth="1"/>
    <col min="19" max="19" width="6.00390625" style="10" bestFit="1" customWidth="1"/>
    <col min="20" max="20" width="5.421875" style="7" customWidth="1"/>
    <col min="24" max="24" width="9.140625" style="5" customWidth="1"/>
  </cols>
  <sheetData>
    <row r="1" spans="1:7" ht="18">
      <c r="A1" s="11" t="s">
        <v>0</v>
      </c>
      <c r="C1" s="12" t="s">
        <v>1</v>
      </c>
      <c r="E1" s="13"/>
      <c r="F1" s="13"/>
      <c r="G1" s="13"/>
    </row>
    <row r="2" spans="1:27" ht="55.5" thickBot="1">
      <c r="A2" s="14" t="s">
        <v>2</v>
      </c>
      <c r="B2" s="15" t="s">
        <v>3</v>
      </c>
      <c r="C2" s="16" t="s">
        <v>4</v>
      </c>
      <c r="D2" s="298" t="s">
        <v>5</v>
      </c>
      <c r="E2" s="66" t="s">
        <v>6</v>
      </c>
      <c r="F2" s="66" t="s">
        <v>7</v>
      </c>
      <c r="G2" s="19" t="s">
        <v>8</v>
      </c>
      <c r="H2" s="19" t="s">
        <v>9</v>
      </c>
      <c r="I2" s="20" t="s">
        <v>10</v>
      </c>
      <c r="J2" s="21" t="s">
        <v>11</v>
      </c>
      <c r="K2" s="447" t="s">
        <v>12</v>
      </c>
      <c r="L2" s="5"/>
      <c r="M2" s="7"/>
      <c r="N2" s="7"/>
      <c r="O2" s="7"/>
      <c r="P2" s="5"/>
      <c r="Q2" s="5"/>
      <c r="R2" s="5"/>
      <c r="S2" s="8"/>
      <c r="T2" s="9"/>
      <c r="V2" s="10"/>
      <c r="W2" s="7"/>
      <c r="X2"/>
      <c r="AA2" s="5"/>
    </row>
    <row r="3" spans="1:27" ht="19.5">
      <c r="A3" s="70" t="s">
        <v>13</v>
      </c>
      <c r="B3" s="507">
        <v>1</v>
      </c>
      <c r="C3" s="508" t="s">
        <v>84</v>
      </c>
      <c r="D3" s="301" t="s">
        <v>36</v>
      </c>
      <c r="E3" s="223">
        <v>214</v>
      </c>
      <c r="F3" s="223">
        <v>267</v>
      </c>
      <c r="G3" s="30">
        <f aca="true" t="shared" si="0" ref="G3:G10">E3+B3</f>
        <v>215</v>
      </c>
      <c r="H3" s="30">
        <f aca="true" t="shared" si="1" ref="H3:H10">F3+B3</f>
        <v>268</v>
      </c>
      <c r="I3" s="31">
        <f aca="true" t="shared" si="2" ref="I3:I10">H3+G3</f>
        <v>483</v>
      </c>
      <c r="J3" s="449">
        <f aca="true" t="shared" si="3" ref="J3:J10">H3-$H$3</f>
        <v>0</v>
      </c>
      <c r="K3" s="509">
        <v>61</v>
      </c>
      <c r="L3" s="510" t="s">
        <v>117</v>
      </c>
      <c r="M3" s="7"/>
      <c r="N3" s="7"/>
      <c r="O3" s="7"/>
      <c r="P3" s="5"/>
      <c r="Q3" s="5"/>
      <c r="R3" s="5"/>
      <c r="S3" s="8"/>
      <c r="T3" s="9"/>
      <c r="V3" s="10"/>
      <c r="W3" s="7"/>
      <c r="X3"/>
      <c r="AA3" s="5"/>
    </row>
    <row r="4" spans="1:27" ht="19.5">
      <c r="A4" s="70" t="s">
        <v>15</v>
      </c>
      <c r="B4" s="511">
        <v>11</v>
      </c>
      <c r="C4" s="512" t="s">
        <v>188</v>
      </c>
      <c r="D4" s="306" t="s">
        <v>62</v>
      </c>
      <c r="E4" s="225">
        <v>212</v>
      </c>
      <c r="F4" s="225">
        <v>189</v>
      </c>
      <c r="G4" s="30">
        <f t="shared" si="0"/>
        <v>223</v>
      </c>
      <c r="H4" s="30">
        <f t="shared" si="1"/>
        <v>200</v>
      </c>
      <c r="I4" s="31">
        <f t="shared" si="2"/>
        <v>423</v>
      </c>
      <c r="J4" s="513">
        <f t="shared" si="3"/>
        <v>-68</v>
      </c>
      <c r="K4" s="509">
        <v>44</v>
      </c>
      <c r="L4" s="510" t="s">
        <v>117</v>
      </c>
      <c r="M4" s="7"/>
      <c r="N4" s="7"/>
      <c r="O4" s="7"/>
      <c r="P4" s="5"/>
      <c r="Q4" s="5"/>
      <c r="R4" s="5"/>
      <c r="S4" s="8"/>
      <c r="T4" s="9"/>
      <c r="V4" s="10"/>
      <c r="W4" s="7"/>
      <c r="X4"/>
      <c r="AA4" s="5"/>
    </row>
    <row r="5" spans="1:27" ht="19.5">
      <c r="A5" s="82" t="s">
        <v>17</v>
      </c>
      <c r="B5" s="511">
        <v>7</v>
      </c>
      <c r="C5" s="512" t="s">
        <v>77</v>
      </c>
      <c r="D5" s="304" t="s">
        <v>42</v>
      </c>
      <c r="E5" s="226">
        <v>194</v>
      </c>
      <c r="F5" s="225">
        <v>198</v>
      </c>
      <c r="G5" s="30">
        <f t="shared" si="0"/>
        <v>201</v>
      </c>
      <c r="H5" s="30">
        <f t="shared" si="1"/>
        <v>205</v>
      </c>
      <c r="I5" s="31">
        <f t="shared" si="2"/>
        <v>406</v>
      </c>
      <c r="J5" s="513">
        <f t="shared" si="3"/>
        <v>-63</v>
      </c>
      <c r="K5" s="509">
        <v>33</v>
      </c>
      <c r="L5" s="510" t="s">
        <v>117</v>
      </c>
      <c r="M5" s="7"/>
      <c r="N5" s="7"/>
      <c r="O5" s="7"/>
      <c r="P5" s="5"/>
      <c r="Q5" s="5"/>
      <c r="R5" s="5"/>
      <c r="S5" s="8"/>
      <c r="T5" s="9"/>
      <c r="V5" s="10"/>
      <c r="W5" s="7"/>
      <c r="X5"/>
      <c r="AA5" s="5"/>
    </row>
    <row r="6" spans="1:27" ht="19.5">
      <c r="A6" s="70" t="s">
        <v>19</v>
      </c>
      <c r="B6" s="511">
        <v>18</v>
      </c>
      <c r="C6" s="512" t="s">
        <v>16</v>
      </c>
      <c r="D6" s="304" t="s">
        <v>35</v>
      </c>
      <c r="E6" s="225">
        <v>178</v>
      </c>
      <c r="F6" s="225">
        <v>190</v>
      </c>
      <c r="G6" s="30">
        <f t="shared" si="0"/>
        <v>196</v>
      </c>
      <c r="H6" s="30">
        <f t="shared" si="1"/>
        <v>208</v>
      </c>
      <c r="I6" s="31">
        <f t="shared" si="2"/>
        <v>404</v>
      </c>
      <c r="J6" s="513">
        <f t="shared" si="3"/>
        <v>-60</v>
      </c>
      <c r="K6" s="509" t="s">
        <v>113</v>
      </c>
      <c r="L6" s="510" t="s">
        <v>117</v>
      </c>
      <c r="M6" s="7"/>
      <c r="N6" s="7"/>
      <c r="O6" s="7"/>
      <c r="P6" s="5"/>
      <c r="Q6" s="5"/>
      <c r="R6" s="5"/>
      <c r="S6" s="8"/>
      <c r="T6" s="9"/>
      <c r="V6" s="10"/>
      <c r="W6" s="7"/>
      <c r="X6"/>
      <c r="AA6" s="5"/>
    </row>
    <row r="7" spans="1:27" ht="19.5">
      <c r="A7" s="514" t="s">
        <v>22</v>
      </c>
      <c r="B7" s="511">
        <v>26</v>
      </c>
      <c r="C7" s="512" t="s">
        <v>41</v>
      </c>
      <c r="D7" s="304" t="s">
        <v>61</v>
      </c>
      <c r="E7" s="225">
        <v>170</v>
      </c>
      <c r="F7" s="225">
        <v>176</v>
      </c>
      <c r="G7" s="30">
        <f t="shared" si="0"/>
        <v>196</v>
      </c>
      <c r="H7" s="30">
        <f t="shared" si="1"/>
        <v>202</v>
      </c>
      <c r="I7" s="31">
        <f t="shared" si="2"/>
        <v>398</v>
      </c>
      <c r="J7" s="513">
        <f t="shared" si="3"/>
        <v>-66</v>
      </c>
      <c r="K7" s="509" t="s">
        <v>24</v>
      </c>
      <c r="L7" s="5"/>
      <c r="M7" s="7"/>
      <c r="N7" s="7"/>
      <c r="O7" s="7"/>
      <c r="P7" s="5"/>
      <c r="Q7" s="5"/>
      <c r="R7" s="5"/>
      <c r="S7" s="8"/>
      <c r="T7" s="9"/>
      <c r="V7" s="10"/>
      <c r="W7" s="7"/>
      <c r="X7"/>
      <c r="AA7" s="5"/>
    </row>
    <row r="8" spans="1:27" ht="19.5">
      <c r="A8" s="231" t="s">
        <v>25</v>
      </c>
      <c r="B8" s="511">
        <v>12</v>
      </c>
      <c r="C8" s="512" t="s">
        <v>23</v>
      </c>
      <c r="D8" s="304" t="s">
        <v>37</v>
      </c>
      <c r="E8" s="225">
        <v>221</v>
      </c>
      <c r="F8" s="225">
        <v>133</v>
      </c>
      <c r="G8" s="30">
        <f t="shared" si="0"/>
        <v>233</v>
      </c>
      <c r="H8" s="30">
        <f t="shared" si="1"/>
        <v>145</v>
      </c>
      <c r="I8" s="31">
        <f t="shared" si="2"/>
        <v>378</v>
      </c>
      <c r="J8" s="513">
        <f t="shared" si="3"/>
        <v>-123</v>
      </c>
      <c r="K8" s="515">
        <v>-0.3</v>
      </c>
      <c r="L8" s="5"/>
      <c r="M8" s="7"/>
      <c r="N8" s="7"/>
      <c r="O8" s="7"/>
      <c r="P8" s="5"/>
      <c r="Q8" s="5"/>
      <c r="R8" s="5"/>
      <c r="S8" s="8"/>
      <c r="T8" s="9"/>
      <c r="V8" s="10"/>
      <c r="W8" s="7"/>
      <c r="X8"/>
      <c r="AA8" s="5"/>
    </row>
    <row r="9" spans="1:27" ht="15">
      <c r="A9" s="231" t="s">
        <v>27</v>
      </c>
      <c r="B9" s="511">
        <v>5</v>
      </c>
      <c r="C9" s="512" t="s">
        <v>83</v>
      </c>
      <c r="D9" s="301" t="s">
        <v>85</v>
      </c>
      <c r="E9" s="223">
        <v>211</v>
      </c>
      <c r="F9" s="226">
        <v>156</v>
      </c>
      <c r="G9" s="30">
        <f t="shared" si="0"/>
        <v>216</v>
      </c>
      <c r="H9" s="30">
        <f t="shared" si="1"/>
        <v>161</v>
      </c>
      <c r="I9" s="31">
        <f t="shared" si="2"/>
        <v>377</v>
      </c>
      <c r="J9" s="513">
        <f t="shared" si="3"/>
        <v>-107</v>
      </c>
      <c r="K9" s="6"/>
      <c r="L9" s="5"/>
      <c r="M9" s="7"/>
      <c r="N9" s="7"/>
      <c r="O9" s="7"/>
      <c r="P9" s="5"/>
      <c r="Q9" s="5"/>
      <c r="R9" s="5"/>
      <c r="S9" s="8"/>
      <c r="T9" s="9"/>
      <c r="V9" s="10"/>
      <c r="W9" s="7"/>
      <c r="X9"/>
      <c r="AA9" s="5"/>
    </row>
    <row r="10" spans="1:27" ht="15">
      <c r="A10" s="231" t="s">
        <v>78</v>
      </c>
      <c r="B10" s="511">
        <v>11</v>
      </c>
      <c r="C10" s="512" t="s">
        <v>28</v>
      </c>
      <c r="D10" s="304" t="s">
        <v>66</v>
      </c>
      <c r="E10" s="225">
        <v>191</v>
      </c>
      <c r="F10" s="225">
        <v>161</v>
      </c>
      <c r="G10" s="30">
        <f t="shared" si="0"/>
        <v>202</v>
      </c>
      <c r="H10" s="30">
        <f t="shared" si="1"/>
        <v>172</v>
      </c>
      <c r="I10" s="31">
        <f t="shared" si="2"/>
        <v>374</v>
      </c>
      <c r="J10" s="513">
        <f t="shared" si="3"/>
        <v>-96</v>
      </c>
      <c r="K10" s="6"/>
      <c r="L10" s="5"/>
      <c r="M10" s="7"/>
      <c r="N10" s="7"/>
      <c r="O10" s="7"/>
      <c r="P10" s="5"/>
      <c r="Q10" s="5"/>
      <c r="R10" s="5"/>
      <c r="S10" s="8"/>
      <c r="T10" s="9"/>
      <c r="V10" s="10"/>
      <c r="W10" s="7"/>
      <c r="X10"/>
      <c r="AA10" s="5"/>
    </row>
    <row r="11" ht="15"/>
    <row r="13" spans="1:7" ht="18">
      <c r="A13" s="11" t="s">
        <v>0</v>
      </c>
      <c r="C13" s="12" t="s">
        <v>29</v>
      </c>
      <c r="E13" s="13"/>
      <c r="F13" s="13"/>
      <c r="G13" s="13"/>
    </row>
    <row r="14" spans="1:7" ht="55.5" thickBot="1">
      <c r="A14" s="14" t="s">
        <v>2</v>
      </c>
      <c r="B14" s="15" t="s">
        <v>3</v>
      </c>
      <c r="C14" s="16" t="s">
        <v>4</v>
      </c>
      <c r="D14" s="298" t="s">
        <v>5</v>
      </c>
      <c r="E14" s="66" t="s">
        <v>6</v>
      </c>
      <c r="F14" s="457" t="s">
        <v>8</v>
      </c>
      <c r="G14" s="21" t="s">
        <v>11</v>
      </c>
    </row>
    <row r="15" spans="1:18" ht="18">
      <c r="A15" s="70">
        <v>1</v>
      </c>
      <c r="B15" s="507">
        <v>12</v>
      </c>
      <c r="C15" s="516" t="s">
        <v>23</v>
      </c>
      <c r="D15" s="301" t="s">
        <v>37</v>
      </c>
      <c r="E15" s="223">
        <v>221</v>
      </c>
      <c r="F15" s="517">
        <f aca="true" t="shared" si="4" ref="F15:F28">B15+E15</f>
        <v>233</v>
      </c>
      <c r="G15" s="449">
        <f aca="true" t="shared" si="5" ref="G15:G28">F15-$F$20</f>
        <v>32</v>
      </c>
      <c r="H15" s="460">
        <v>1</v>
      </c>
      <c r="O15" s="518"/>
      <c r="P15" s="76"/>
      <c r="Q15" s="77"/>
      <c r="R15" s="78"/>
    </row>
    <row r="16" spans="1:18" ht="18">
      <c r="A16" s="70">
        <v>2</v>
      </c>
      <c r="B16" s="511">
        <v>11</v>
      </c>
      <c r="C16" s="512" t="s">
        <v>188</v>
      </c>
      <c r="D16" s="306" t="s">
        <v>62</v>
      </c>
      <c r="E16" s="225">
        <v>212</v>
      </c>
      <c r="F16" s="519">
        <f t="shared" si="4"/>
        <v>223</v>
      </c>
      <c r="G16" s="513">
        <f t="shared" si="5"/>
        <v>22</v>
      </c>
      <c r="H16" s="460">
        <v>2</v>
      </c>
      <c r="O16" s="75"/>
      <c r="P16" s="76"/>
      <c r="Q16" s="77"/>
      <c r="R16" s="78"/>
    </row>
    <row r="17" spans="1:18" ht="18">
      <c r="A17" s="82">
        <v>3</v>
      </c>
      <c r="B17" s="511">
        <v>5</v>
      </c>
      <c r="C17" s="512" t="s">
        <v>83</v>
      </c>
      <c r="D17" s="304" t="s">
        <v>85</v>
      </c>
      <c r="E17" s="225">
        <v>211</v>
      </c>
      <c r="F17" s="519">
        <f t="shared" si="4"/>
        <v>216</v>
      </c>
      <c r="G17" s="513">
        <f t="shared" si="5"/>
        <v>15</v>
      </c>
      <c r="H17" s="460">
        <v>3</v>
      </c>
      <c r="O17" s="75"/>
      <c r="P17" s="76"/>
      <c r="Q17" s="77"/>
      <c r="R17" s="78"/>
    </row>
    <row r="18" spans="1:18" ht="18">
      <c r="A18" s="70">
        <v>4</v>
      </c>
      <c r="B18" s="511">
        <v>1</v>
      </c>
      <c r="C18" s="512" t="s">
        <v>84</v>
      </c>
      <c r="D18" s="304" t="s">
        <v>36</v>
      </c>
      <c r="E18" s="225">
        <v>214</v>
      </c>
      <c r="F18" s="519">
        <f t="shared" si="4"/>
        <v>215</v>
      </c>
      <c r="G18" s="513">
        <f t="shared" si="5"/>
        <v>14</v>
      </c>
      <c r="H18" s="460">
        <v>4</v>
      </c>
      <c r="O18" s="75"/>
      <c r="P18" s="76"/>
      <c r="Q18" s="77"/>
      <c r="R18" s="78"/>
    </row>
    <row r="19" spans="1:18" ht="18">
      <c r="A19" s="70">
        <v>5</v>
      </c>
      <c r="B19" s="511">
        <v>11</v>
      </c>
      <c r="C19" s="520" t="s">
        <v>28</v>
      </c>
      <c r="D19" s="304" t="s">
        <v>66</v>
      </c>
      <c r="E19" s="225">
        <v>191</v>
      </c>
      <c r="F19" s="519">
        <f t="shared" si="4"/>
        <v>202</v>
      </c>
      <c r="G19" s="513">
        <f t="shared" si="5"/>
        <v>1</v>
      </c>
      <c r="H19" s="460">
        <v>5</v>
      </c>
      <c r="O19" s="75"/>
      <c r="P19" s="76"/>
      <c r="Q19" s="77"/>
      <c r="R19" s="78"/>
    </row>
    <row r="20" spans="1:18" ht="18">
      <c r="A20" s="82">
        <v>6</v>
      </c>
      <c r="B20" s="511">
        <v>7</v>
      </c>
      <c r="C20" s="520" t="s">
        <v>77</v>
      </c>
      <c r="D20" s="304" t="s">
        <v>42</v>
      </c>
      <c r="E20" s="226">
        <v>194</v>
      </c>
      <c r="F20" s="519">
        <f t="shared" si="4"/>
        <v>201</v>
      </c>
      <c r="G20" s="513">
        <f t="shared" si="5"/>
        <v>0</v>
      </c>
      <c r="H20" s="460">
        <v>6</v>
      </c>
      <c r="O20" s="75"/>
      <c r="P20" s="76"/>
      <c r="Q20" s="77"/>
      <c r="R20" s="78"/>
    </row>
    <row r="21" spans="1:18" ht="18">
      <c r="A21" s="30">
        <v>7</v>
      </c>
      <c r="B21" s="511">
        <v>18</v>
      </c>
      <c r="C21" s="520" t="s">
        <v>16</v>
      </c>
      <c r="D21" s="301" t="s">
        <v>35</v>
      </c>
      <c r="E21" s="223">
        <v>178</v>
      </c>
      <c r="F21" s="31">
        <f t="shared" si="4"/>
        <v>196</v>
      </c>
      <c r="G21" s="513">
        <f t="shared" si="5"/>
        <v>-5</v>
      </c>
      <c r="H21" s="521">
        <v>7</v>
      </c>
      <c r="I21" s="522" t="s">
        <v>32</v>
      </c>
      <c r="O21" s="75"/>
      <c r="P21" s="76"/>
      <c r="Q21" s="77"/>
      <c r="R21" s="78"/>
    </row>
    <row r="22" spans="1:18" ht="18">
      <c r="A22" s="30">
        <v>8</v>
      </c>
      <c r="B22" s="511">
        <v>26</v>
      </c>
      <c r="C22" s="520" t="s">
        <v>41</v>
      </c>
      <c r="D22" s="304" t="s">
        <v>61</v>
      </c>
      <c r="E22" s="225">
        <v>170</v>
      </c>
      <c r="F22" s="31">
        <f t="shared" si="4"/>
        <v>196</v>
      </c>
      <c r="G22" s="513">
        <f t="shared" si="5"/>
        <v>-5</v>
      </c>
      <c r="H22" s="521">
        <v>8</v>
      </c>
      <c r="I22" s="522" t="s">
        <v>32</v>
      </c>
      <c r="O22" s="75"/>
      <c r="P22" s="76"/>
      <c r="Q22" s="77"/>
      <c r="R22" s="78"/>
    </row>
    <row r="23" spans="1:18" ht="18">
      <c r="A23" s="92">
        <v>9</v>
      </c>
      <c r="B23" s="511">
        <v>5</v>
      </c>
      <c r="C23" s="512" t="s">
        <v>79</v>
      </c>
      <c r="D23" s="304" t="s">
        <v>89</v>
      </c>
      <c r="E23" s="225">
        <v>181</v>
      </c>
      <c r="F23" s="31">
        <f t="shared" si="4"/>
        <v>186</v>
      </c>
      <c r="G23" s="513">
        <f t="shared" si="5"/>
        <v>-15</v>
      </c>
      <c r="H23" s="62"/>
      <c r="O23" s="75"/>
      <c r="P23" s="76"/>
      <c r="Q23" s="77"/>
      <c r="R23" s="78"/>
    </row>
    <row r="24" spans="1:18" ht="18">
      <c r="A24" s="30">
        <v>10</v>
      </c>
      <c r="B24" s="511">
        <v>9</v>
      </c>
      <c r="C24" s="512" t="s">
        <v>189</v>
      </c>
      <c r="D24" s="306" t="s">
        <v>65</v>
      </c>
      <c r="E24" s="225">
        <v>170</v>
      </c>
      <c r="F24" s="31">
        <f t="shared" si="4"/>
        <v>179</v>
      </c>
      <c r="G24" s="513">
        <f t="shared" si="5"/>
        <v>-22</v>
      </c>
      <c r="H24" s="62"/>
      <c r="O24" s="75"/>
      <c r="P24" s="76"/>
      <c r="Q24" s="77"/>
      <c r="R24" s="78"/>
    </row>
    <row r="25" spans="1:18" ht="15">
      <c r="A25" s="30">
        <v>11</v>
      </c>
      <c r="B25" s="511">
        <v>30</v>
      </c>
      <c r="C25" s="512" t="s">
        <v>94</v>
      </c>
      <c r="D25" s="304" t="s">
        <v>34</v>
      </c>
      <c r="E25" s="225">
        <v>147</v>
      </c>
      <c r="F25" s="31">
        <f t="shared" si="4"/>
        <v>177</v>
      </c>
      <c r="G25" s="513">
        <f t="shared" si="5"/>
        <v>-24</v>
      </c>
      <c r="O25" s="75"/>
      <c r="P25" s="523"/>
      <c r="Q25" s="77"/>
      <c r="R25" s="78"/>
    </row>
    <row r="26" spans="1:18" ht="15">
      <c r="A26" s="240">
        <v>12</v>
      </c>
      <c r="B26" s="511">
        <v>23</v>
      </c>
      <c r="C26" s="512" t="s">
        <v>26</v>
      </c>
      <c r="D26" s="304" t="s">
        <v>107</v>
      </c>
      <c r="E26" s="225">
        <v>153</v>
      </c>
      <c r="F26" s="31">
        <f t="shared" si="4"/>
        <v>176</v>
      </c>
      <c r="G26" s="513">
        <f t="shared" si="5"/>
        <v>-25</v>
      </c>
      <c r="O26" s="75"/>
      <c r="P26" s="523"/>
      <c r="Q26" s="77"/>
      <c r="R26" s="78"/>
    </row>
    <row r="27" spans="1:18" ht="18">
      <c r="A27" s="240">
        <v>13</v>
      </c>
      <c r="B27" s="511">
        <v>18</v>
      </c>
      <c r="C27" s="512" t="s">
        <v>102</v>
      </c>
      <c r="D27" s="304" t="s">
        <v>95</v>
      </c>
      <c r="E27" s="226">
        <v>156</v>
      </c>
      <c r="F27" s="31">
        <f t="shared" si="4"/>
        <v>174</v>
      </c>
      <c r="G27" s="513">
        <f t="shared" si="5"/>
        <v>-27</v>
      </c>
      <c r="H27" s="62"/>
      <c r="O27" s="75"/>
      <c r="P27" s="242"/>
      <c r="Q27" s="77"/>
      <c r="R27" s="78"/>
    </row>
    <row r="28" spans="1:18" ht="18">
      <c r="A28" s="240">
        <v>14</v>
      </c>
      <c r="B28" s="511">
        <v>1</v>
      </c>
      <c r="C28" s="512" t="s">
        <v>92</v>
      </c>
      <c r="D28" s="304" t="s">
        <v>38</v>
      </c>
      <c r="E28" s="225">
        <v>156</v>
      </c>
      <c r="F28" s="31">
        <f t="shared" si="4"/>
        <v>157</v>
      </c>
      <c r="G28" s="513">
        <f t="shared" si="5"/>
        <v>-44</v>
      </c>
      <c r="H28" s="62"/>
      <c r="O28" s="75"/>
      <c r="P28" s="523"/>
      <c r="Q28" s="77"/>
      <c r="R28" s="78"/>
    </row>
    <row r="31" ht="21" customHeight="1">
      <c r="H31" s="96"/>
    </row>
    <row r="32" spans="1:11" ht="18">
      <c r="A32" s="11" t="s">
        <v>45</v>
      </c>
      <c r="K32" s="402">
        <f>MAX(E34:G58)</f>
        <v>267</v>
      </c>
    </row>
    <row r="33" spans="1:19" s="110" customFormat="1" ht="79.5" customHeight="1" thickBot="1">
      <c r="A33" s="14" t="s">
        <v>47</v>
      </c>
      <c r="B33" s="99" t="s">
        <v>3</v>
      </c>
      <c r="C33" s="65" t="s">
        <v>4</v>
      </c>
      <c r="D33" s="14" t="s">
        <v>5</v>
      </c>
      <c r="E33" s="100">
        <v>1</v>
      </c>
      <c r="F33" s="100">
        <v>2</v>
      </c>
      <c r="G33" s="100">
        <v>3</v>
      </c>
      <c r="H33" s="101" t="s">
        <v>48</v>
      </c>
      <c r="I33" s="20" t="s">
        <v>49</v>
      </c>
      <c r="J33" s="68" t="s">
        <v>11</v>
      </c>
      <c r="K33" s="68" t="s">
        <v>51</v>
      </c>
      <c r="L33" s="68" t="s">
        <v>50</v>
      </c>
      <c r="M33" s="524"/>
      <c r="N33" s="403" t="s">
        <v>52</v>
      </c>
      <c r="O33" s="404" t="s">
        <v>53</v>
      </c>
      <c r="P33" s="525" t="s">
        <v>54</v>
      </c>
      <c r="Q33" s="474" t="s">
        <v>55</v>
      </c>
      <c r="R33" s="526" t="s">
        <v>56</v>
      </c>
      <c r="S33" s="527" t="s">
        <v>57</v>
      </c>
    </row>
    <row r="34" spans="1:19" s="110" customFormat="1" ht="21" customHeight="1">
      <c r="A34" s="528">
        <v>1</v>
      </c>
      <c r="B34" s="302">
        <v>11</v>
      </c>
      <c r="C34" s="458" t="s">
        <v>28</v>
      </c>
      <c r="D34" s="304" t="s">
        <v>37</v>
      </c>
      <c r="E34" s="262">
        <v>172</v>
      </c>
      <c r="F34" s="158">
        <v>216</v>
      </c>
      <c r="G34" s="158">
        <v>267</v>
      </c>
      <c r="H34" s="351">
        <f aca="true" t="shared" si="6" ref="H34:H58">B34*3</f>
        <v>33</v>
      </c>
      <c r="I34" s="529">
        <f aca="true" t="shared" si="7" ref="I34:I58">SUM(E34:G34)+H34</f>
        <v>688</v>
      </c>
      <c r="J34" s="530">
        <f aca="true" t="shared" si="8" ref="J34:J58">I34-$I$44</f>
        <v>96</v>
      </c>
      <c r="K34" s="118">
        <f aca="true" t="shared" si="9" ref="K34:K58">MAX(E34:G34)</f>
        <v>267</v>
      </c>
      <c r="L34" s="118">
        <f aca="true" t="shared" si="10" ref="L34:L58">MIN(E34:G34)</f>
        <v>172</v>
      </c>
      <c r="M34" s="133"/>
      <c r="N34" s="531"/>
      <c r="O34" s="29"/>
      <c r="P34" s="532"/>
      <c r="Q34" s="29">
        <f aca="true" t="shared" si="11" ref="Q34:Q58">P34+O34+B34</f>
        <v>11</v>
      </c>
      <c r="R34" s="137"/>
      <c r="S34" s="125">
        <f aca="true" t="shared" si="12" ref="S34:S58">(I34-H34)/3</f>
        <v>218.33333333333334</v>
      </c>
    </row>
    <row r="35" spans="1:19" s="110" customFormat="1" ht="21" customHeight="1" thickBot="1">
      <c r="A35" s="533">
        <v>2</v>
      </c>
      <c r="B35" s="534">
        <v>18</v>
      </c>
      <c r="C35" s="535" t="s">
        <v>16</v>
      </c>
      <c r="D35" s="536" t="s">
        <v>38</v>
      </c>
      <c r="E35" s="537">
        <v>212</v>
      </c>
      <c r="F35" s="537">
        <v>165</v>
      </c>
      <c r="G35" s="538">
        <v>193</v>
      </c>
      <c r="H35" s="539">
        <f t="shared" si="6"/>
        <v>54</v>
      </c>
      <c r="I35" s="540">
        <f t="shared" si="7"/>
        <v>624</v>
      </c>
      <c r="J35" s="530">
        <f t="shared" si="8"/>
        <v>32</v>
      </c>
      <c r="K35" s="118">
        <f t="shared" si="9"/>
        <v>212</v>
      </c>
      <c r="L35" s="118">
        <f t="shared" si="10"/>
        <v>165</v>
      </c>
      <c r="M35" s="541"/>
      <c r="N35" s="542"/>
      <c r="O35" s="543"/>
      <c r="P35" s="542"/>
      <c r="Q35" s="544">
        <f t="shared" si="11"/>
        <v>18</v>
      </c>
      <c r="R35" s="545"/>
      <c r="S35" s="125">
        <f t="shared" si="12"/>
        <v>190</v>
      </c>
    </row>
    <row r="36" spans="1:19" s="211" customFormat="1" ht="16.5" customHeight="1" thickTop="1">
      <c r="A36" s="546">
        <v>3</v>
      </c>
      <c r="B36" s="299">
        <v>7</v>
      </c>
      <c r="C36" s="547" t="s">
        <v>77</v>
      </c>
      <c r="D36" s="385" t="s">
        <v>61</v>
      </c>
      <c r="E36" s="190">
        <v>212</v>
      </c>
      <c r="F36" s="486">
        <v>195</v>
      </c>
      <c r="G36" s="121">
        <v>215</v>
      </c>
      <c r="H36" s="327">
        <f t="shared" si="6"/>
        <v>21</v>
      </c>
      <c r="I36" s="548">
        <f t="shared" si="7"/>
        <v>643</v>
      </c>
      <c r="J36" s="530">
        <f t="shared" si="8"/>
        <v>51</v>
      </c>
      <c r="K36" s="118">
        <f t="shared" si="9"/>
        <v>215</v>
      </c>
      <c r="L36" s="118">
        <f t="shared" si="10"/>
        <v>195</v>
      </c>
      <c r="M36" s="167"/>
      <c r="N36" s="486">
        <v>195</v>
      </c>
      <c r="O36" s="29"/>
      <c r="P36" s="532"/>
      <c r="Q36" s="29">
        <f t="shared" si="11"/>
        <v>7</v>
      </c>
      <c r="R36" s="124" t="s">
        <v>31</v>
      </c>
      <c r="S36" s="125">
        <f t="shared" si="12"/>
        <v>207.33333333333334</v>
      </c>
    </row>
    <row r="37" spans="1:19" s="211" customFormat="1" ht="16.5" customHeight="1">
      <c r="A37" s="528">
        <v>4</v>
      </c>
      <c r="B37" s="299">
        <v>26</v>
      </c>
      <c r="C37" s="549" t="s">
        <v>41</v>
      </c>
      <c r="D37" s="301" t="s">
        <v>31</v>
      </c>
      <c r="E37" s="157">
        <v>159</v>
      </c>
      <c r="F37" s="121">
        <v>160</v>
      </c>
      <c r="G37" s="550">
        <v>235</v>
      </c>
      <c r="H37" s="327">
        <f t="shared" si="6"/>
        <v>78</v>
      </c>
      <c r="I37" s="548">
        <f t="shared" si="7"/>
        <v>632</v>
      </c>
      <c r="J37" s="530">
        <f t="shared" si="8"/>
        <v>40</v>
      </c>
      <c r="K37" s="118">
        <f t="shared" si="9"/>
        <v>235</v>
      </c>
      <c r="L37" s="118">
        <f t="shared" si="10"/>
        <v>159</v>
      </c>
      <c r="M37" s="119"/>
      <c r="N37" s="487">
        <v>235</v>
      </c>
      <c r="O37" s="200"/>
      <c r="P37" s="551"/>
      <c r="Q37" s="29">
        <f t="shared" si="11"/>
        <v>26</v>
      </c>
      <c r="R37" s="137" t="s">
        <v>87</v>
      </c>
      <c r="S37" s="125">
        <f t="shared" si="12"/>
        <v>184.66666666666666</v>
      </c>
    </row>
    <row r="38" spans="1:19" s="211" customFormat="1" ht="16.5" customHeight="1">
      <c r="A38" s="421">
        <v>5</v>
      </c>
      <c r="B38" s="302">
        <v>11</v>
      </c>
      <c r="C38" s="552" t="s">
        <v>188</v>
      </c>
      <c r="D38" s="304" t="s">
        <v>118</v>
      </c>
      <c r="E38" s="158">
        <v>199</v>
      </c>
      <c r="F38" s="495">
        <v>183</v>
      </c>
      <c r="G38" s="158">
        <v>210</v>
      </c>
      <c r="H38" s="351">
        <f t="shared" si="6"/>
        <v>33</v>
      </c>
      <c r="I38" s="529">
        <f t="shared" si="7"/>
        <v>625</v>
      </c>
      <c r="J38" s="530">
        <f t="shared" si="8"/>
        <v>33</v>
      </c>
      <c r="K38" s="118">
        <f t="shared" si="9"/>
        <v>210</v>
      </c>
      <c r="L38" s="118">
        <f t="shared" si="10"/>
        <v>183</v>
      </c>
      <c r="M38" s="133"/>
      <c r="N38" s="553"/>
      <c r="O38" s="495">
        <v>183</v>
      </c>
      <c r="P38" s="554"/>
      <c r="Q38" s="29">
        <f t="shared" si="11"/>
        <v>194</v>
      </c>
      <c r="R38" s="137" t="s">
        <v>62</v>
      </c>
      <c r="S38" s="125">
        <f t="shared" si="12"/>
        <v>197.33333333333334</v>
      </c>
    </row>
    <row r="39" spans="1:19" s="211" customFormat="1" ht="16.5" customHeight="1">
      <c r="A39" s="421">
        <v>6</v>
      </c>
      <c r="B39" s="302">
        <v>5</v>
      </c>
      <c r="C39" s="555" t="s">
        <v>79</v>
      </c>
      <c r="D39" s="304" t="s">
        <v>91</v>
      </c>
      <c r="E39" s="556">
        <v>216</v>
      </c>
      <c r="F39" s="158">
        <v>212</v>
      </c>
      <c r="G39" s="158">
        <v>180</v>
      </c>
      <c r="H39" s="351">
        <f t="shared" si="6"/>
        <v>15</v>
      </c>
      <c r="I39" s="529">
        <f t="shared" si="7"/>
        <v>623</v>
      </c>
      <c r="J39" s="530">
        <f t="shared" si="8"/>
        <v>31</v>
      </c>
      <c r="K39" s="118">
        <f t="shared" si="9"/>
        <v>216</v>
      </c>
      <c r="L39" s="118">
        <f t="shared" si="10"/>
        <v>180</v>
      </c>
      <c r="M39" s="198"/>
      <c r="N39" s="487">
        <v>216</v>
      </c>
      <c r="O39" s="200"/>
      <c r="P39" s="551"/>
      <c r="Q39" s="29">
        <f t="shared" si="11"/>
        <v>5</v>
      </c>
      <c r="R39" s="137" t="s">
        <v>33</v>
      </c>
      <c r="S39" s="125">
        <f t="shared" si="12"/>
        <v>202.66666666666666</v>
      </c>
    </row>
    <row r="40" spans="1:19" s="211" customFormat="1" ht="16.5" customHeight="1">
      <c r="A40" s="421">
        <v>7</v>
      </c>
      <c r="B40" s="306">
        <v>5</v>
      </c>
      <c r="C40" s="555" t="s">
        <v>83</v>
      </c>
      <c r="D40" s="306" t="s">
        <v>60</v>
      </c>
      <c r="E40" s="194">
        <v>190</v>
      </c>
      <c r="F40" s="158">
        <v>233</v>
      </c>
      <c r="G40" s="158">
        <v>175</v>
      </c>
      <c r="H40" s="351">
        <f t="shared" si="6"/>
        <v>15</v>
      </c>
      <c r="I40" s="529">
        <f t="shared" si="7"/>
        <v>613</v>
      </c>
      <c r="J40" s="530">
        <f t="shared" si="8"/>
        <v>21</v>
      </c>
      <c r="K40" s="118">
        <f t="shared" si="9"/>
        <v>233</v>
      </c>
      <c r="L40" s="118">
        <f t="shared" si="10"/>
        <v>175</v>
      </c>
      <c r="M40" s="198"/>
      <c r="N40" s="194">
        <v>190</v>
      </c>
      <c r="O40" s="200"/>
      <c r="P40" s="554"/>
      <c r="Q40" s="29">
        <f t="shared" si="11"/>
        <v>5</v>
      </c>
      <c r="R40" s="137" t="s">
        <v>44</v>
      </c>
      <c r="S40" s="125">
        <f t="shared" si="12"/>
        <v>199.33333333333334</v>
      </c>
    </row>
    <row r="41" spans="1:19" s="211" customFormat="1" ht="16.5" customHeight="1">
      <c r="A41" s="421">
        <v>8</v>
      </c>
      <c r="B41" s="306">
        <v>12</v>
      </c>
      <c r="C41" s="552" t="s">
        <v>23</v>
      </c>
      <c r="D41" s="304" t="s">
        <v>40</v>
      </c>
      <c r="E41" s="556">
        <v>158</v>
      </c>
      <c r="F41" s="135">
        <v>159</v>
      </c>
      <c r="G41" s="158">
        <v>254</v>
      </c>
      <c r="H41" s="351">
        <f t="shared" si="6"/>
        <v>36</v>
      </c>
      <c r="I41" s="529">
        <f t="shared" si="7"/>
        <v>607</v>
      </c>
      <c r="J41" s="530">
        <f t="shared" si="8"/>
        <v>15</v>
      </c>
      <c r="K41" s="118">
        <f t="shared" si="9"/>
        <v>254</v>
      </c>
      <c r="L41" s="118">
        <f t="shared" si="10"/>
        <v>158</v>
      </c>
      <c r="M41" s="198"/>
      <c r="N41" s="487">
        <v>158</v>
      </c>
      <c r="O41" s="200"/>
      <c r="P41" s="551"/>
      <c r="Q41" s="200">
        <f t="shared" si="11"/>
        <v>12</v>
      </c>
      <c r="R41" s="137" t="s">
        <v>40</v>
      </c>
      <c r="S41" s="125">
        <f t="shared" si="12"/>
        <v>190.33333333333334</v>
      </c>
    </row>
    <row r="42" spans="1:19" s="211" customFormat="1" ht="16.5" customHeight="1">
      <c r="A42" s="421">
        <v>9</v>
      </c>
      <c r="B42" s="302">
        <v>18</v>
      </c>
      <c r="C42" s="557" t="s">
        <v>102</v>
      </c>
      <c r="D42" s="304" t="s">
        <v>86</v>
      </c>
      <c r="E42" s="205">
        <v>184</v>
      </c>
      <c r="F42" s="205">
        <v>164</v>
      </c>
      <c r="G42" s="205">
        <v>201</v>
      </c>
      <c r="H42" s="351">
        <f t="shared" si="6"/>
        <v>54</v>
      </c>
      <c r="I42" s="529">
        <f t="shared" si="7"/>
        <v>603</v>
      </c>
      <c r="J42" s="530">
        <f t="shared" si="8"/>
        <v>11</v>
      </c>
      <c r="K42" s="118">
        <f t="shared" si="9"/>
        <v>201</v>
      </c>
      <c r="L42" s="118">
        <f t="shared" si="10"/>
        <v>164</v>
      </c>
      <c r="M42" s="198"/>
      <c r="N42" s="554"/>
      <c r="O42" s="554"/>
      <c r="P42" s="551"/>
      <c r="Q42" s="200">
        <f t="shared" si="11"/>
        <v>18</v>
      </c>
      <c r="R42" s="137"/>
      <c r="S42" s="125">
        <f t="shared" si="12"/>
        <v>183</v>
      </c>
    </row>
    <row r="43" spans="1:19" s="211" customFormat="1" ht="16.5" customHeight="1" thickBot="1">
      <c r="A43" s="558">
        <v>10</v>
      </c>
      <c r="B43" s="559">
        <v>1</v>
      </c>
      <c r="C43" s="560" t="s">
        <v>92</v>
      </c>
      <c r="D43" s="561" t="s">
        <v>87</v>
      </c>
      <c r="E43" s="562">
        <v>225</v>
      </c>
      <c r="F43" s="562">
        <v>159</v>
      </c>
      <c r="G43" s="563">
        <v>205</v>
      </c>
      <c r="H43" s="564">
        <f t="shared" si="6"/>
        <v>3</v>
      </c>
      <c r="I43" s="565">
        <f t="shared" si="7"/>
        <v>592</v>
      </c>
      <c r="J43" s="566">
        <f t="shared" si="8"/>
        <v>0</v>
      </c>
      <c r="K43" s="567">
        <f t="shared" si="9"/>
        <v>225</v>
      </c>
      <c r="L43" s="567">
        <f t="shared" si="10"/>
        <v>159</v>
      </c>
      <c r="M43" s="568"/>
      <c r="N43" s="563">
        <v>205</v>
      </c>
      <c r="O43" s="569"/>
      <c r="P43" s="570"/>
      <c r="Q43" s="569">
        <f t="shared" si="11"/>
        <v>1</v>
      </c>
      <c r="R43" s="571" t="s">
        <v>66</v>
      </c>
      <c r="S43" s="572">
        <f t="shared" si="12"/>
        <v>196.33333333333334</v>
      </c>
    </row>
    <row r="44" spans="1:19" s="211" customFormat="1" ht="16.5" customHeight="1" thickTop="1">
      <c r="A44" s="187">
        <v>11</v>
      </c>
      <c r="B44" s="299">
        <v>9</v>
      </c>
      <c r="C44" s="573" t="s">
        <v>189</v>
      </c>
      <c r="D44" s="301" t="s">
        <v>36</v>
      </c>
      <c r="E44" s="141">
        <v>202</v>
      </c>
      <c r="F44" s="190">
        <v>183</v>
      </c>
      <c r="G44" s="190">
        <v>180</v>
      </c>
      <c r="H44" s="327">
        <f t="shared" si="6"/>
        <v>27</v>
      </c>
      <c r="I44" s="548">
        <f t="shared" si="7"/>
        <v>592</v>
      </c>
      <c r="J44" s="530">
        <f t="shared" si="8"/>
        <v>0</v>
      </c>
      <c r="K44" s="118">
        <f t="shared" si="9"/>
        <v>202</v>
      </c>
      <c r="L44" s="118">
        <f t="shared" si="10"/>
        <v>180</v>
      </c>
      <c r="M44" s="167"/>
      <c r="N44" s="27"/>
      <c r="O44" s="141">
        <v>202</v>
      </c>
      <c r="P44" s="574"/>
      <c r="Q44" s="368">
        <f t="shared" si="11"/>
        <v>211</v>
      </c>
      <c r="R44" s="124" t="s">
        <v>89</v>
      </c>
      <c r="S44" s="138">
        <f t="shared" si="12"/>
        <v>188.33333333333334</v>
      </c>
    </row>
    <row r="45" spans="1:19" s="292" customFormat="1" ht="16.5" customHeight="1">
      <c r="A45" s="240">
        <v>12</v>
      </c>
      <c r="B45" s="299">
        <v>1</v>
      </c>
      <c r="C45" s="573" t="s">
        <v>84</v>
      </c>
      <c r="D45" s="475" t="s">
        <v>85</v>
      </c>
      <c r="E45" s="121">
        <v>181</v>
      </c>
      <c r="F45" s="141">
        <v>199</v>
      </c>
      <c r="G45" s="121">
        <v>201</v>
      </c>
      <c r="H45" s="327">
        <f t="shared" si="6"/>
        <v>3</v>
      </c>
      <c r="I45" s="548">
        <f t="shared" si="7"/>
        <v>584</v>
      </c>
      <c r="J45" s="530">
        <f t="shared" si="8"/>
        <v>-8</v>
      </c>
      <c r="K45" s="118">
        <f t="shared" si="9"/>
        <v>201</v>
      </c>
      <c r="L45" s="118">
        <f t="shared" si="10"/>
        <v>181</v>
      </c>
      <c r="M45" s="133"/>
      <c r="N45" s="532"/>
      <c r="O45" s="141">
        <v>199</v>
      </c>
      <c r="P45" s="531"/>
      <c r="Q45" s="368">
        <f t="shared" si="11"/>
        <v>200</v>
      </c>
      <c r="R45" s="124" t="s">
        <v>37</v>
      </c>
      <c r="S45" s="138">
        <f t="shared" si="12"/>
        <v>193.66666666666666</v>
      </c>
    </row>
    <row r="46" spans="1:19" s="211" customFormat="1" ht="16.5" customHeight="1">
      <c r="A46" s="191">
        <v>13</v>
      </c>
      <c r="B46" s="302">
        <v>18</v>
      </c>
      <c r="C46" s="575" t="s">
        <v>68</v>
      </c>
      <c r="D46" s="304" t="s">
        <v>65</v>
      </c>
      <c r="E46" s="135">
        <v>201</v>
      </c>
      <c r="F46" s="158">
        <v>167</v>
      </c>
      <c r="G46" s="495">
        <v>161</v>
      </c>
      <c r="H46" s="351">
        <f t="shared" si="6"/>
        <v>54</v>
      </c>
      <c r="I46" s="529">
        <f t="shared" si="7"/>
        <v>583</v>
      </c>
      <c r="J46" s="530">
        <f t="shared" si="8"/>
        <v>-9</v>
      </c>
      <c r="K46" s="118">
        <f t="shared" si="9"/>
        <v>201</v>
      </c>
      <c r="L46" s="118">
        <f t="shared" si="10"/>
        <v>161</v>
      </c>
      <c r="M46" s="133"/>
      <c r="N46" s="554"/>
      <c r="O46" s="495">
        <v>161</v>
      </c>
      <c r="P46" s="551"/>
      <c r="Q46" s="29">
        <f t="shared" si="11"/>
        <v>179</v>
      </c>
      <c r="R46" s="137" t="s">
        <v>35</v>
      </c>
      <c r="S46" s="125">
        <f t="shared" si="12"/>
        <v>176.33333333333334</v>
      </c>
    </row>
    <row r="47" spans="1:19" s="211" customFormat="1" ht="16.5" customHeight="1">
      <c r="A47" s="191">
        <v>14</v>
      </c>
      <c r="B47" s="302">
        <v>30</v>
      </c>
      <c r="C47" s="576" t="s">
        <v>94</v>
      </c>
      <c r="D47" s="304" t="s">
        <v>66</v>
      </c>
      <c r="E47" s="262">
        <v>169</v>
      </c>
      <c r="F47" s="262">
        <v>147</v>
      </c>
      <c r="G47" s="495">
        <v>164</v>
      </c>
      <c r="H47" s="351">
        <f t="shared" si="6"/>
        <v>90</v>
      </c>
      <c r="I47" s="529">
        <f t="shared" si="7"/>
        <v>570</v>
      </c>
      <c r="J47" s="530">
        <f t="shared" si="8"/>
        <v>-22</v>
      </c>
      <c r="K47" s="118">
        <f t="shared" si="9"/>
        <v>169</v>
      </c>
      <c r="L47" s="118">
        <f t="shared" si="10"/>
        <v>147</v>
      </c>
      <c r="M47" s="133"/>
      <c r="N47" s="554"/>
      <c r="O47" s="495">
        <v>164</v>
      </c>
      <c r="P47" s="38"/>
      <c r="Q47" s="368">
        <f t="shared" si="11"/>
        <v>194</v>
      </c>
      <c r="R47" s="137" t="s">
        <v>42</v>
      </c>
      <c r="S47" s="125">
        <f t="shared" si="12"/>
        <v>160</v>
      </c>
    </row>
    <row r="48" spans="1:19" s="211" customFormat="1" ht="16.5" customHeight="1">
      <c r="A48" s="240">
        <v>15</v>
      </c>
      <c r="B48" s="302">
        <v>4</v>
      </c>
      <c r="C48" s="575" t="s">
        <v>43</v>
      </c>
      <c r="D48" s="304" t="s">
        <v>39</v>
      </c>
      <c r="E48" s="262">
        <v>175</v>
      </c>
      <c r="F48" s="556">
        <v>164</v>
      </c>
      <c r="G48" s="262">
        <v>219</v>
      </c>
      <c r="H48" s="351">
        <f t="shared" si="6"/>
        <v>12</v>
      </c>
      <c r="I48" s="529">
        <f t="shared" si="7"/>
        <v>570</v>
      </c>
      <c r="J48" s="530">
        <f t="shared" si="8"/>
        <v>-22</v>
      </c>
      <c r="K48" s="118">
        <f t="shared" si="9"/>
        <v>219</v>
      </c>
      <c r="L48" s="118">
        <f t="shared" si="10"/>
        <v>164</v>
      </c>
      <c r="M48" s="119"/>
      <c r="N48" s="487">
        <v>164</v>
      </c>
      <c r="O48" s="200"/>
      <c r="P48" s="38"/>
      <c r="Q48" s="29">
        <f t="shared" si="11"/>
        <v>4</v>
      </c>
      <c r="R48" s="137" t="s">
        <v>38</v>
      </c>
      <c r="S48" s="125">
        <f t="shared" si="12"/>
        <v>186</v>
      </c>
    </row>
    <row r="49" spans="1:19" s="211" customFormat="1" ht="16.5" customHeight="1">
      <c r="A49" s="191">
        <v>16</v>
      </c>
      <c r="B49" s="302">
        <v>14</v>
      </c>
      <c r="C49" s="470" t="s">
        <v>81</v>
      </c>
      <c r="D49" s="304" t="s">
        <v>62</v>
      </c>
      <c r="E49" s="262">
        <v>190</v>
      </c>
      <c r="F49" s="556">
        <v>141</v>
      </c>
      <c r="G49" s="262">
        <v>189</v>
      </c>
      <c r="H49" s="351">
        <f t="shared" si="6"/>
        <v>42</v>
      </c>
      <c r="I49" s="529">
        <f t="shared" si="7"/>
        <v>562</v>
      </c>
      <c r="J49" s="530">
        <f t="shared" si="8"/>
        <v>-30</v>
      </c>
      <c r="K49" s="118">
        <f t="shared" si="9"/>
        <v>190</v>
      </c>
      <c r="L49" s="118">
        <f t="shared" si="10"/>
        <v>141</v>
      </c>
      <c r="M49" s="133"/>
      <c r="N49" s="487">
        <v>141</v>
      </c>
      <c r="O49" s="200"/>
      <c r="P49" s="38"/>
      <c r="Q49" s="29">
        <f t="shared" si="11"/>
        <v>14</v>
      </c>
      <c r="R49" s="137" t="s">
        <v>61</v>
      </c>
      <c r="S49" s="125">
        <f t="shared" si="12"/>
        <v>173.33333333333334</v>
      </c>
    </row>
    <row r="50" spans="1:19" s="211" customFormat="1" ht="16.5" customHeight="1">
      <c r="A50" s="191">
        <v>17</v>
      </c>
      <c r="B50" s="302">
        <v>11</v>
      </c>
      <c r="C50" s="577" t="s">
        <v>97</v>
      </c>
      <c r="D50" s="306" t="s">
        <v>89</v>
      </c>
      <c r="E50" s="158">
        <v>175</v>
      </c>
      <c r="F50" s="158">
        <v>168</v>
      </c>
      <c r="G50" s="158">
        <v>173</v>
      </c>
      <c r="H50" s="351">
        <f t="shared" si="6"/>
        <v>33</v>
      </c>
      <c r="I50" s="529">
        <f t="shared" si="7"/>
        <v>549</v>
      </c>
      <c r="J50" s="530">
        <f t="shared" si="8"/>
        <v>-43</v>
      </c>
      <c r="K50" s="118">
        <f t="shared" si="9"/>
        <v>175</v>
      </c>
      <c r="L50" s="118">
        <f t="shared" si="10"/>
        <v>168</v>
      </c>
      <c r="M50" s="133"/>
      <c r="N50" s="551"/>
      <c r="O50" s="495">
        <v>163</v>
      </c>
      <c r="P50" s="554"/>
      <c r="Q50" s="29">
        <f t="shared" si="11"/>
        <v>174</v>
      </c>
      <c r="R50" s="137" t="s">
        <v>85</v>
      </c>
      <c r="S50" s="125">
        <f t="shared" si="12"/>
        <v>172</v>
      </c>
    </row>
    <row r="51" spans="1:19" s="211" customFormat="1" ht="16.5" customHeight="1">
      <c r="A51" s="240">
        <v>18</v>
      </c>
      <c r="B51" s="302">
        <v>23</v>
      </c>
      <c r="C51" s="578" t="s">
        <v>26</v>
      </c>
      <c r="D51" s="304" t="s">
        <v>42</v>
      </c>
      <c r="E51" s="262">
        <v>132</v>
      </c>
      <c r="F51" s="495">
        <v>162</v>
      </c>
      <c r="G51" s="262">
        <v>177</v>
      </c>
      <c r="H51" s="351">
        <f t="shared" si="6"/>
        <v>69</v>
      </c>
      <c r="I51" s="529">
        <f t="shared" si="7"/>
        <v>540</v>
      </c>
      <c r="J51" s="530">
        <f t="shared" si="8"/>
        <v>-52</v>
      </c>
      <c r="K51" s="118">
        <f t="shared" si="9"/>
        <v>177</v>
      </c>
      <c r="L51" s="118">
        <f t="shared" si="10"/>
        <v>132</v>
      </c>
      <c r="M51" s="133"/>
      <c r="N51" s="38"/>
      <c r="O51" s="495">
        <v>162</v>
      </c>
      <c r="P51" s="579"/>
      <c r="Q51" s="368">
        <f t="shared" si="11"/>
        <v>185</v>
      </c>
      <c r="R51" s="137" t="s">
        <v>34</v>
      </c>
      <c r="S51" s="125">
        <f t="shared" si="12"/>
        <v>157</v>
      </c>
    </row>
    <row r="52" spans="1:19" s="211" customFormat="1" ht="16.5" customHeight="1">
      <c r="A52" s="240">
        <v>24</v>
      </c>
      <c r="B52" s="302">
        <v>30</v>
      </c>
      <c r="C52" s="580" t="s">
        <v>116</v>
      </c>
      <c r="D52" s="304" t="s">
        <v>95</v>
      </c>
      <c r="E52" s="262">
        <v>136</v>
      </c>
      <c r="F52" s="556">
        <v>162</v>
      </c>
      <c r="G52" s="158">
        <v>145</v>
      </c>
      <c r="H52" s="351">
        <f t="shared" si="6"/>
        <v>90</v>
      </c>
      <c r="I52" s="581">
        <f t="shared" si="7"/>
        <v>533</v>
      </c>
      <c r="J52" s="530">
        <f t="shared" si="8"/>
        <v>-59</v>
      </c>
      <c r="K52" s="118">
        <f t="shared" si="9"/>
        <v>162</v>
      </c>
      <c r="L52" s="118">
        <f t="shared" si="10"/>
        <v>136</v>
      </c>
      <c r="M52" s="133"/>
      <c r="N52" s="487">
        <v>162</v>
      </c>
      <c r="O52" s="551"/>
      <c r="P52" s="554"/>
      <c r="Q52" s="29">
        <f t="shared" si="11"/>
        <v>30</v>
      </c>
      <c r="R52" s="137" t="s">
        <v>39</v>
      </c>
      <c r="S52" s="125">
        <f t="shared" si="12"/>
        <v>147.66666666666666</v>
      </c>
    </row>
    <row r="53" spans="1:19" s="211" customFormat="1" ht="16.5" customHeight="1">
      <c r="A53" s="191">
        <v>19</v>
      </c>
      <c r="B53" s="306">
        <v>26</v>
      </c>
      <c r="C53" s="582" t="s">
        <v>115</v>
      </c>
      <c r="D53" s="304" t="s">
        <v>107</v>
      </c>
      <c r="E53" s="205">
        <v>123</v>
      </c>
      <c r="F53" s="205">
        <v>146</v>
      </c>
      <c r="G53" s="205">
        <v>171</v>
      </c>
      <c r="H53" s="351">
        <f t="shared" si="6"/>
        <v>78</v>
      </c>
      <c r="I53" s="529">
        <f t="shared" si="7"/>
        <v>518</v>
      </c>
      <c r="J53" s="530">
        <f t="shared" si="8"/>
        <v>-74</v>
      </c>
      <c r="K53" s="118">
        <f t="shared" si="9"/>
        <v>171</v>
      </c>
      <c r="L53" s="118">
        <f t="shared" si="10"/>
        <v>123</v>
      </c>
      <c r="M53" s="133"/>
      <c r="N53" s="554"/>
      <c r="O53" s="554"/>
      <c r="P53" s="583">
        <v>148</v>
      </c>
      <c r="Q53" s="29">
        <f t="shared" si="11"/>
        <v>174</v>
      </c>
      <c r="R53" s="137" t="s">
        <v>36</v>
      </c>
      <c r="S53" s="125">
        <f t="shared" si="12"/>
        <v>146.66666666666666</v>
      </c>
    </row>
    <row r="54" spans="1:23" s="211" customFormat="1" ht="16.5" customHeight="1">
      <c r="A54" s="191">
        <v>20</v>
      </c>
      <c r="B54" s="306"/>
      <c r="C54" s="582" t="s">
        <v>119</v>
      </c>
      <c r="D54" s="304" t="s">
        <v>112</v>
      </c>
      <c r="E54" s="158">
        <v>168</v>
      </c>
      <c r="F54" s="158">
        <v>176</v>
      </c>
      <c r="G54" s="158">
        <v>174</v>
      </c>
      <c r="H54" s="351">
        <f t="shared" si="6"/>
        <v>0</v>
      </c>
      <c r="I54" s="529">
        <f t="shared" si="7"/>
        <v>518</v>
      </c>
      <c r="J54" s="530">
        <f t="shared" si="8"/>
        <v>-74</v>
      </c>
      <c r="K54" s="118">
        <f t="shared" si="9"/>
        <v>176</v>
      </c>
      <c r="L54" s="118">
        <f t="shared" si="10"/>
        <v>168</v>
      </c>
      <c r="M54" s="133"/>
      <c r="N54" s="554"/>
      <c r="O54" s="200"/>
      <c r="P54" s="584">
        <v>137</v>
      </c>
      <c r="Q54" s="29">
        <f t="shared" si="11"/>
        <v>137</v>
      </c>
      <c r="R54" s="137" t="s">
        <v>60</v>
      </c>
      <c r="S54" s="125">
        <f t="shared" si="12"/>
        <v>172.66666666666666</v>
      </c>
      <c r="U54" s="211">
        <v>138</v>
      </c>
      <c r="V54" s="211">
        <v>152</v>
      </c>
      <c r="W54" s="211">
        <v>147</v>
      </c>
    </row>
    <row r="55" spans="1:19" s="211" customFormat="1" ht="16.5" customHeight="1">
      <c r="A55" s="240">
        <v>21</v>
      </c>
      <c r="B55" s="302">
        <v>17</v>
      </c>
      <c r="C55" s="577" t="s">
        <v>93</v>
      </c>
      <c r="D55" s="304" t="s">
        <v>35</v>
      </c>
      <c r="E55" s="158">
        <v>162</v>
      </c>
      <c r="F55" s="158">
        <v>156</v>
      </c>
      <c r="G55" s="262">
        <v>141</v>
      </c>
      <c r="H55" s="351">
        <f t="shared" si="6"/>
        <v>51</v>
      </c>
      <c r="I55" s="529">
        <f t="shared" si="7"/>
        <v>510</v>
      </c>
      <c r="J55" s="530">
        <f t="shared" si="8"/>
        <v>-82</v>
      </c>
      <c r="K55" s="118">
        <f t="shared" si="9"/>
        <v>162</v>
      </c>
      <c r="L55" s="118">
        <f t="shared" si="10"/>
        <v>141</v>
      </c>
      <c r="M55" s="133"/>
      <c r="N55" s="554"/>
      <c r="O55" s="200"/>
      <c r="P55" s="584">
        <v>110</v>
      </c>
      <c r="Q55" s="29">
        <f t="shared" si="11"/>
        <v>127</v>
      </c>
      <c r="R55" s="137" t="s">
        <v>95</v>
      </c>
      <c r="S55" s="125">
        <f t="shared" si="12"/>
        <v>153</v>
      </c>
    </row>
    <row r="56" spans="1:19" s="211" customFormat="1" ht="16.5" customHeight="1">
      <c r="A56" s="191">
        <v>22</v>
      </c>
      <c r="B56" s="302">
        <v>17</v>
      </c>
      <c r="C56" s="585" t="s">
        <v>59</v>
      </c>
      <c r="D56" s="482" t="s">
        <v>44</v>
      </c>
      <c r="E56" s="262">
        <v>163</v>
      </c>
      <c r="F56" s="262">
        <v>140</v>
      </c>
      <c r="G56" s="262">
        <v>155</v>
      </c>
      <c r="H56" s="351">
        <f t="shared" si="6"/>
        <v>51</v>
      </c>
      <c r="I56" s="529">
        <f t="shared" si="7"/>
        <v>509</v>
      </c>
      <c r="J56" s="530">
        <f t="shared" si="8"/>
        <v>-83</v>
      </c>
      <c r="K56" s="118">
        <f t="shared" si="9"/>
        <v>163</v>
      </c>
      <c r="L56" s="118">
        <f t="shared" si="10"/>
        <v>140</v>
      </c>
      <c r="M56" s="133"/>
      <c r="N56" s="38"/>
      <c r="O56" s="200"/>
      <c r="P56" s="554"/>
      <c r="Q56" s="29">
        <f t="shared" si="11"/>
        <v>17</v>
      </c>
      <c r="R56" s="137"/>
      <c r="S56" s="125">
        <f t="shared" si="12"/>
        <v>152.66666666666666</v>
      </c>
    </row>
    <row r="57" spans="1:19" s="211" customFormat="1" ht="16.5" customHeight="1">
      <c r="A57" s="191">
        <v>23</v>
      </c>
      <c r="B57" s="302">
        <v>27</v>
      </c>
      <c r="C57" s="575" t="s">
        <v>14</v>
      </c>
      <c r="D57" s="304" t="s">
        <v>34</v>
      </c>
      <c r="E57" s="158">
        <v>138</v>
      </c>
      <c r="F57" s="262">
        <v>124</v>
      </c>
      <c r="G57" s="158">
        <v>153</v>
      </c>
      <c r="H57" s="351">
        <f t="shared" si="6"/>
        <v>81</v>
      </c>
      <c r="I57" s="529">
        <f t="shared" si="7"/>
        <v>496</v>
      </c>
      <c r="J57" s="530">
        <f t="shared" si="8"/>
        <v>-96</v>
      </c>
      <c r="K57" s="118">
        <f t="shared" si="9"/>
        <v>153</v>
      </c>
      <c r="L57" s="118">
        <f t="shared" si="10"/>
        <v>124</v>
      </c>
      <c r="M57" s="133"/>
      <c r="N57" s="554"/>
      <c r="O57" s="200"/>
      <c r="P57" s="583">
        <v>150</v>
      </c>
      <c r="Q57" s="29">
        <f t="shared" si="11"/>
        <v>177</v>
      </c>
      <c r="R57" s="137" t="s">
        <v>107</v>
      </c>
      <c r="S57" s="125">
        <f t="shared" si="12"/>
        <v>138.33333333333334</v>
      </c>
    </row>
    <row r="58" spans="1:19" s="211" customFormat="1" ht="16.5" customHeight="1">
      <c r="A58" s="191">
        <v>25</v>
      </c>
      <c r="B58" s="302">
        <v>0</v>
      </c>
      <c r="C58" s="575" t="s">
        <v>98</v>
      </c>
      <c r="D58" s="304" t="s">
        <v>33</v>
      </c>
      <c r="E58" s="158">
        <v>175</v>
      </c>
      <c r="F58" s="158">
        <v>168</v>
      </c>
      <c r="G58" s="158">
        <v>150</v>
      </c>
      <c r="H58" s="351">
        <f t="shared" si="6"/>
        <v>0</v>
      </c>
      <c r="I58" s="529">
        <f t="shared" si="7"/>
        <v>493</v>
      </c>
      <c r="J58" s="530">
        <f t="shared" si="8"/>
        <v>-99</v>
      </c>
      <c r="K58" s="118">
        <f t="shared" si="9"/>
        <v>175</v>
      </c>
      <c r="L58" s="118">
        <f t="shared" si="10"/>
        <v>150</v>
      </c>
      <c r="M58" s="133"/>
      <c r="N58" s="554"/>
      <c r="O58" s="551"/>
      <c r="P58" s="554"/>
      <c r="Q58" s="29">
        <f t="shared" si="11"/>
        <v>0</v>
      </c>
      <c r="R58" s="137"/>
      <c r="S58" s="125">
        <f t="shared" si="12"/>
        <v>164.33333333333334</v>
      </c>
    </row>
    <row r="59" spans="1:19" s="211" customFormat="1" ht="16.5" customHeight="1">
      <c r="A59" s="1"/>
      <c r="B59" s="2"/>
      <c r="C59" s="3"/>
      <c r="D59" s="297"/>
      <c r="E59" s="1"/>
      <c r="F59" s="1"/>
      <c r="G59" s="5"/>
      <c r="H59" s="6"/>
      <c r="I59" s="5"/>
      <c r="J59" s="7"/>
      <c r="K59" s="7"/>
      <c r="L59" s="7"/>
      <c r="M59" s="5"/>
      <c r="N59" s="5"/>
      <c r="O59" s="5"/>
      <c r="P59" s="8"/>
      <c r="Q59" s="9"/>
      <c r="R59"/>
      <c r="S59" s="10"/>
    </row>
    <row r="60" spans="1:19" s="211" customFormat="1" ht="16.5" customHeight="1">
      <c r="A60" s="1"/>
      <c r="B60" s="2"/>
      <c r="C60" s="3"/>
      <c r="D60" s="297"/>
      <c r="E60" s="1"/>
      <c r="F60" s="1"/>
      <c r="G60" s="5"/>
      <c r="H60" s="6"/>
      <c r="I60" s="5"/>
      <c r="J60" s="7"/>
      <c r="K60" s="7"/>
      <c r="L60" s="7"/>
      <c r="M60" s="5"/>
      <c r="N60" s="5"/>
      <c r="O60" s="5"/>
      <c r="P60" s="8"/>
      <c r="Q60" s="9"/>
      <c r="R60"/>
      <c r="S60" s="10"/>
    </row>
    <row r="61" spans="1:19" ht="12.75">
      <c r="A61" s="7"/>
      <c r="B61" s="586"/>
      <c r="C61" s="587"/>
      <c r="D61" s="588"/>
      <c r="E61" s="7"/>
      <c r="F61" s="5"/>
      <c r="G61"/>
      <c r="H61"/>
      <c r="I61" s="9"/>
      <c r="J61" s="9"/>
      <c r="L61" s="10"/>
      <c r="M61"/>
      <c r="O61"/>
      <c r="P61"/>
      <c r="Q61"/>
      <c r="S61"/>
    </row>
    <row r="62" spans="1:19" ht="12.75">
      <c r="A62" s="7"/>
      <c r="B62" s="586"/>
      <c r="C62" s="587"/>
      <c r="D62" s="7"/>
      <c r="E62" s="7"/>
      <c r="F62" s="5"/>
      <c r="G62"/>
      <c r="H62"/>
      <c r="I62" s="9"/>
      <c r="J62" s="9"/>
      <c r="L62" s="10"/>
      <c r="M62"/>
      <c r="O62"/>
      <c r="P62"/>
      <c r="Q62"/>
      <c r="S62"/>
    </row>
    <row r="63" spans="1:24" ht="12.75">
      <c r="A63" s="7"/>
      <c r="B63" s="586"/>
      <c r="C63" s="587"/>
      <c r="D63" s="7"/>
      <c r="E63" s="7"/>
      <c r="F63" s="5"/>
      <c r="G63"/>
      <c r="H63"/>
      <c r="I63" s="9"/>
      <c r="J63" s="9"/>
      <c r="L63" s="10"/>
      <c r="M63"/>
      <c r="O63"/>
      <c r="P63"/>
      <c r="Q63"/>
      <c r="S63"/>
      <c r="T63"/>
      <c r="X63"/>
    </row>
    <row r="64" spans="1:24" ht="12.75">
      <c r="A64" s="7"/>
      <c r="B64" s="586"/>
      <c r="C64" s="587"/>
      <c r="D64" s="7"/>
      <c r="E64" s="7"/>
      <c r="F64" s="5"/>
      <c r="G64"/>
      <c r="H64"/>
      <c r="I64" s="9"/>
      <c r="J64" s="9"/>
      <c r="L64" s="10"/>
      <c r="M64"/>
      <c r="O64"/>
      <c r="P64"/>
      <c r="Q64"/>
      <c r="S64"/>
      <c r="T64"/>
      <c r="X64"/>
    </row>
    <row r="65" spans="1:24" ht="12.75">
      <c r="A65" s="7"/>
      <c r="B65" s="586"/>
      <c r="C65" s="587"/>
      <c r="D65" s="7"/>
      <c r="E65" s="7"/>
      <c r="F65" s="5"/>
      <c r="G65"/>
      <c r="H65"/>
      <c r="I65" s="9"/>
      <c r="J65" s="9"/>
      <c r="L65" s="10"/>
      <c r="M65"/>
      <c r="O65"/>
      <c r="P65"/>
      <c r="Q65"/>
      <c r="S65"/>
      <c r="T65"/>
      <c r="X65"/>
    </row>
    <row r="66" spans="1:24" ht="12.75">
      <c r="A66" s="7"/>
      <c r="B66" s="586"/>
      <c r="C66" s="587"/>
      <c r="D66" s="7"/>
      <c r="E66" s="7"/>
      <c r="F66" s="5"/>
      <c r="G66"/>
      <c r="H66"/>
      <c r="I66" s="9"/>
      <c r="J66" s="9"/>
      <c r="L66" s="10"/>
      <c r="M66"/>
      <c r="O66"/>
      <c r="P66"/>
      <c r="Q66"/>
      <c r="S66"/>
      <c r="T66"/>
      <c r="X66"/>
    </row>
    <row r="67" spans="1:24" ht="12.75">
      <c r="A67" s="7"/>
      <c r="B67" s="586"/>
      <c r="C67" s="587"/>
      <c r="D67" s="7"/>
      <c r="E67" s="7"/>
      <c r="F67" s="5"/>
      <c r="G67"/>
      <c r="H67"/>
      <c r="I67" s="9"/>
      <c r="J67" s="9"/>
      <c r="L67" s="10"/>
      <c r="M67"/>
      <c r="O67"/>
      <c r="P67"/>
      <c r="Q67"/>
      <c r="S67"/>
      <c r="T67"/>
      <c r="X67"/>
    </row>
    <row r="68" spans="1:24" ht="12.75">
      <c r="A68" s="7"/>
      <c r="B68" s="586"/>
      <c r="C68" s="587"/>
      <c r="D68" s="7"/>
      <c r="E68" s="7"/>
      <c r="F68" s="5"/>
      <c r="G68"/>
      <c r="H68"/>
      <c r="I68" s="9"/>
      <c r="J68" s="9"/>
      <c r="L68" s="10"/>
      <c r="M68"/>
      <c r="O68"/>
      <c r="P68"/>
      <c r="Q68"/>
      <c r="S68"/>
      <c r="T68"/>
      <c r="X68"/>
    </row>
    <row r="69" spans="20:24" ht="15">
      <c r="T69"/>
      <c r="X69"/>
    </row>
    <row r="70" spans="20:24" ht="15">
      <c r="T70"/>
      <c r="X70"/>
    </row>
  </sheetData>
  <sheetProtection password="CF7A" sheet="1" objects="1" scenarios="1" selectLockedCells="1" selectUnlockedCells="1"/>
  <printOptions horizontalCentered="1"/>
  <pageMargins left="0.14" right="0.13" top="0.18" bottom="0.51" header="0.12" footer="0.45"/>
  <pageSetup fitToHeight="1" fitToWidth="1" horizontalDpi="300" verticalDpi="300" orientation="portrait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X54"/>
  <sheetViews>
    <sheetView zoomScale="75" zoomScaleNormal="75" workbookViewId="0" topLeftCell="A1">
      <selection activeCell="Z35" sqref="Z35"/>
    </sheetView>
  </sheetViews>
  <sheetFormatPr defaultColWidth="9.140625" defaultRowHeight="12.75"/>
  <cols>
    <col min="1" max="1" width="5.8515625" style="1" customWidth="1"/>
    <col min="2" max="2" width="5.28125" style="2" bestFit="1" customWidth="1"/>
    <col min="3" max="3" width="31.421875" style="0" bestFit="1" customWidth="1"/>
    <col min="4" max="4" width="4.8515625" style="297" bestFit="1" customWidth="1"/>
    <col min="5" max="6" width="5.7109375" style="1" bestFit="1" customWidth="1"/>
    <col min="7" max="7" width="6.00390625" style="5" bestFit="1" customWidth="1"/>
    <col min="8" max="8" width="5.421875" style="6" customWidth="1"/>
    <col min="9" max="9" width="7.140625" style="5" customWidth="1"/>
    <col min="10" max="12" width="5.140625" style="7" customWidth="1"/>
    <col min="13" max="13" width="3.7109375" style="5" customWidth="1"/>
    <col min="14" max="15" width="5.421875" style="5" customWidth="1"/>
    <col min="16" max="16" width="5.421875" style="8" customWidth="1"/>
    <col min="17" max="17" width="5.421875" style="9" customWidth="1"/>
    <col min="18" max="18" width="5.7109375" style="0" bestFit="1" customWidth="1"/>
    <col min="19" max="19" width="6.00390625" style="10" bestFit="1" customWidth="1"/>
    <col min="20" max="20" width="5.421875" style="7" customWidth="1"/>
    <col min="24" max="24" width="9.140625" style="5" customWidth="1"/>
  </cols>
  <sheetData>
    <row r="2" spans="1:24" ht="15.75">
      <c r="A2" s="589" t="s">
        <v>0</v>
      </c>
      <c r="C2" s="12" t="s">
        <v>7</v>
      </c>
      <c r="E2" s="13"/>
      <c r="F2" s="13"/>
      <c r="G2" s="13"/>
      <c r="H2" s="7"/>
      <c r="K2" s="588"/>
      <c r="N2"/>
      <c r="O2"/>
      <c r="P2" s="9"/>
      <c r="R2" s="7"/>
      <c r="T2"/>
      <c r="U2" s="5"/>
      <c r="X2"/>
    </row>
    <row r="3" spans="1:24" ht="55.5" thickBot="1">
      <c r="A3" s="14" t="s">
        <v>2</v>
      </c>
      <c r="B3" s="590" t="s">
        <v>3</v>
      </c>
      <c r="C3" s="16" t="s">
        <v>4</v>
      </c>
      <c r="D3" s="298" t="s">
        <v>5</v>
      </c>
      <c r="E3" s="66" t="s">
        <v>7</v>
      </c>
      <c r="F3" s="457" t="s">
        <v>9</v>
      </c>
      <c r="G3" s="21" t="s">
        <v>11</v>
      </c>
      <c r="H3" s="7"/>
      <c r="N3"/>
      <c r="O3"/>
      <c r="P3" s="9"/>
      <c r="R3" s="7"/>
      <c r="T3"/>
      <c r="U3" s="5"/>
      <c r="X3"/>
    </row>
    <row r="4" spans="1:24" ht="18">
      <c r="A4" s="591" t="s">
        <v>7</v>
      </c>
      <c r="B4" s="302">
        <v>1</v>
      </c>
      <c r="C4" s="592" t="s">
        <v>120</v>
      </c>
      <c r="D4" s="593">
        <v>10</v>
      </c>
      <c r="E4" s="223">
        <v>222</v>
      </c>
      <c r="F4" s="31">
        <f aca="true" t="shared" si="0" ref="F4:F9">E4+B4</f>
        <v>223</v>
      </c>
      <c r="G4" s="449">
        <f aca="true" t="shared" si="1" ref="G4:G9">F4-$F$4</f>
        <v>0</v>
      </c>
      <c r="H4" s="7"/>
      <c r="N4"/>
      <c r="O4"/>
      <c r="P4" s="9"/>
      <c r="R4" s="7"/>
      <c r="T4"/>
      <c r="U4" s="5"/>
      <c r="X4"/>
    </row>
    <row r="5" spans="1:24" ht="15">
      <c r="A5" s="82">
        <v>4</v>
      </c>
      <c r="B5" s="302">
        <v>16</v>
      </c>
      <c r="C5" s="594" t="s">
        <v>68</v>
      </c>
      <c r="D5" s="304">
        <v>7</v>
      </c>
      <c r="E5" s="225">
        <v>182</v>
      </c>
      <c r="F5" s="246">
        <f t="shared" si="0"/>
        <v>198</v>
      </c>
      <c r="G5" s="449">
        <f t="shared" si="1"/>
        <v>-25</v>
      </c>
      <c r="H5" s="7"/>
      <c r="N5"/>
      <c r="O5"/>
      <c r="P5" s="9"/>
      <c r="R5" s="7"/>
      <c r="T5"/>
      <c r="U5" s="5"/>
      <c r="X5"/>
    </row>
    <row r="6" spans="1:24" ht="15">
      <c r="A6" s="82">
        <v>1</v>
      </c>
      <c r="B6" s="306">
        <v>20</v>
      </c>
      <c r="C6" s="595" t="s">
        <v>43</v>
      </c>
      <c r="D6" s="304">
        <v>9</v>
      </c>
      <c r="E6" s="262">
        <v>173</v>
      </c>
      <c r="F6" s="246">
        <f t="shared" si="0"/>
        <v>193</v>
      </c>
      <c r="G6" s="449">
        <f t="shared" si="1"/>
        <v>-30</v>
      </c>
      <c r="H6" s="7"/>
      <c r="N6"/>
      <c r="O6"/>
      <c r="P6" s="9"/>
      <c r="R6" s="7"/>
      <c r="T6"/>
      <c r="U6" s="5"/>
      <c r="X6"/>
    </row>
    <row r="7" spans="1:24" ht="15">
      <c r="A7" s="271">
        <v>2</v>
      </c>
      <c r="B7" s="302">
        <v>5</v>
      </c>
      <c r="C7" s="596" t="s">
        <v>189</v>
      </c>
      <c r="D7" s="304">
        <v>8</v>
      </c>
      <c r="E7" s="226">
        <v>159</v>
      </c>
      <c r="F7" s="246">
        <f t="shared" si="0"/>
        <v>164</v>
      </c>
      <c r="G7" s="449">
        <f t="shared" si="1"/>
        <v>-59</v>
      </c>
      <c r="H7" s="7"/>
      <c r="N7"/>
      <c r="O7"/>
      <c r="P7" s="9"/>
      <c r="R7" s="7"/>
      <c r="T7"/>
      <c r="U7" s="5"/>
      <c r="X7"/>
    </row>
    <row r="8" spans="1:24" ht="15">
      <c r="A8" s="70">
        <v>3</v>
      </c>
      <c r="B8" s="597">
        <v>4</v>
      </c>
      <c r="C8" s="598" t="s">
        <v>109</v>
      </c>
      <c r="D8" s="301">
        <v>6</v>
      </c>
      <c r="E8" s="225">
        <v>155</v>
      </c>
      <c r="F8" s="246">
        <f t="shared" si="0"/>
        <v>159</v>
      </c>
      <c r="G8" s="449">
        <f t="shared" si="1"/>
        <v>-64</v>
      </c>
      <c r="H8" s="7"/>
      <c r="N8"/>
      <c r="O8"/>
      <c r="P8" s="9"/>
      <c r="R8" s="7"/>
      <c r="T8"/>
      <c r="U8" s="5"/>
      <c r="X8"/>
    </row>
    <row r="9" spans="1:24" ht="15">
      <c r="A9" s="271" t="s">
        <v>6</v>
      </c>
      <c r="B9" s="597">
        <v>-6</v>
      </c>
      <c r="C9" s="599" t="s">
        <v>84</v>
      </c>
      <c r="D9" s="304">
        <v>5</v>
      </c>
      <c r="E9" s="225">
        <v>140</v>
      </c>
      <c r="F9" s="246">
        <f t="shared" si="0"/>
        <v>134</v>
      </c>
      <c r="G9" s="449">
        <f t="shared" si="1"/>
        <v>-89</v>
      </c>
      <c r="H9" s="7"/>
      <c r="N9"/>
      <c r="O9"/>
      <c r="P9" s="9"/>
      <c r="R9" s="7"/>
      <c r="T9"/>
      <c r="U9" s="5"/>
      <c r="X9"/>
    </row>
    <row r="10" spans="1:24" ht="15">
      <c r="A10" s="600"/>
      <c r="B10" s="75"/>
      <c r="C10" s="601"/>
      <c r="D10" s="602"/>
      <c r="E10" s="603"/>
      <c r="F10" s="604"/>
      <c r="G10" s="605"/>
      <c r="H10" s="7"/>
      <c r="N10"/>
      <c r="O10"/>
      <c r="P10" s="9"/>
      <c r="R10" s="7"/>
      <c r="T10"/>
      <c r="U10" s="5"/>
      <c r="X10"/>
    </row>
    <row r="11" spans="1:7" ht="15.75">
      <c r="A11" s="589" t="s">
        <v>0</v>
      </c>
      <c r="C11" s="12" t="s">
        <v>6</v>
      </c>
      <c r="E11" s="13"/>
      <c r="F11" s="13"/>
      <c r="G11" s="13"/>
    </row>
    <row r="12" spans="1:7" ht="55.5" thickBot="1">
      <c r="A12" s="14" t="s">
        <v>2</v>
      </c>
      <c r="B12" s="590" t="s">
        <v>3</v>
      </c>
      <c r="C12" s="16" t="s">
        <v>4</v>
      </c>
      <c r="D12" s="298" t="s">
        <v>5</v>
      </c>
      <c r="E12" s="66" t="s">
        <v>6</v>
      </c>
      <c r="F12" s="457" t="s">
        <v>8</v>
      </c>
      <c r="G12" s="21" t="s">
        <v>11</v>
      </c>
    </row>
    <row r="13" spans="1:7" ht="15">
      <c r="A13" s="70" t="s">
        <v>6</v>
      </c>
      <c r="B13" s="302">
        <v>-6</v>
      </c>
      <c r="C13" s="606" t="s">
        <v>84</v>
      </c>
      <c r="D13" s="301">
        <v>6</v>
      </c>
      <c r="E13" s="223">
        <v>228</v>
      </c>
      <c r="F13" s="31">
        <f aca="true" t="shared" si="2" ref="F13:F18">E13+B13</f>
        <v>222</v>
      </c>
      <c r="G13" s="513">
        <f aca="true" t="shared" si="3" ref="G13:G18">F13-$F$14</f>
        <v>11</v>
      </c>
    </row>
    <row r="14" spans="1:7" ht="15">
      <c r="A14" s="70" t="s">
        <v>6</v>
      </c>
      <c r="B14" s="302">
        <v>1</v>
      </c>
      <c r="C14" s="607" t="s">
        <v>120</v>
      </c>
      <c r="D14" s="304">
        <v>9</v>
      </c>
      <c r="E14" s="225">
        <v>210</v>
      </c>
      <c r="F14" s="246">
        <f t="shared" si="2"/>
        <v>211</v>
      </c>
      <c r="G14" s="513">
        <f t="shared" si="3"/>
        <v>0</v>
      </c>
    </row>
    <row r="15" spans="1:7" ht="15">
      <c r="A15" s="231">
        <v>7</v>
      </c>
      <c r="B15" s="597">
        <v>11</v>
      </c>
      <c r="C15" s="608" t="s">
        <v>121</v>
      </c>
      <c r="D15" s="609">
        <v>7</v>
      </c>
      <c r="E15" s="226">
        <v>186</v>
      </c>
      <c r="F15" s="246">
        <f t="shared" si="2"/>
        <v>197</v>
      </c>
      <c r="G15" s="513">
        <f t="shared" si="3"/>
        <v>-14</v>
      </c>
    </row>
    <row r="16" spans="1:7" ht="15">
      <c r="A16" s="610">
        <v>8</v>
      </c>
      <c r="B16" s="611">
        <v>-5</v>
      </c>
      <c r="C16" s="612" t="s">
        <v>122</v>
      </c>
      <c r="D16" s="609">
        <v>8</v>
      </c>
      <c r="E16" s="225">
        <v>177</v>
      </c>
      <c r="F16" s="246">
        <f t="shared" si="2"/>
        <v>172</v>
      </c>
      <c r="G16" s="513">
        <f t="shared" si="3"/>
        <v>-39</v>
      </c>
    </row>
    <row r="17" spans="1:7" ht="15">
      <c r="A17" s="271">
        <v>9</v>
      </c>
      <c r="B17" s="302">
        <v>10</v>
      </c>
      <c r="C17" s="613" t="s">
        <v>123</v>
      </c>
      <c r="D17" s="306">
        <v>10</v>
      </c>
      <c r="E17" s="225">
        <v>159</v>
      </c>
      <c r="F17" s="246">
        <f t="shared" si="2"/>
        <v>169</v>
      </c>
      <c r="G17" s="513">
        <f t="shared" si="3"/>
        <v>-42</v>
      </c>
    </row>
    <row r="18" spans="1:7" ht="15">
      <c r="A18" s="271">
        <v>10</v>
      </c>
      <c r="B18" s="302">
        <v>11</v>
      </c>
      <c r="C18" s="594" t="s">
        <v>124</v>
      </c>
      <c r="D18" s="304">
        <v>5</v>
      </c>
      <c r="E18" s="225">
        <v>149</v>
      </c>
      <c r="F18" s="246">
        <f t="shared" si="2"/>
        <v>160</v>
      </c>
      <c r="G18" s="513">
        <f t="shared" si="3"/>
        <v>-51</v>
      </c>
    </row>
    <row r="23" ht="21" customHeight="1">
      <c r="H23" s="96"/>
    </row>
    <row r="24" spans="1:11" ht="15">
      <c r="A24" s="589" t="s">
        <v>125</v>
      </c>
      <c r="K24" s="402">
        <f>MAX(E26:G53)</f>
        <v>219</v>
      </c>
    </row>
    <row r="25" spans="1:19" s="110" customFormat="1" ht="79.5" customHeight="1" thickBot="1">
      <c r="A25" s="14" t="s">
        <v>47</v>
      </c>
      <c r="B25" s="614" t="s">
        <v>3</v>
      </c>
      <c r="C25" s="65" t="s">
        <v>4</v>
      </c>
      <c r="D25" s="14" t="s">
        <v>5</v>
      </c>
      <c r="E25" s="100">
        <v>1</v>
      </c>
      <c r="F25" s="100">
        <v>2</v>
      </c>
      <c r="G25" s="100">
        <v>3</v>
      </c>
      <c r="H25" s="101" t="s">
        <v>48</v>
      </c>
      <c r="I25" s="20" t="s">
        <v>49</v>
      </c>
      <c r="J25" s="68" t="s">
        <v>11</v>
      </c>
      <c r="K25" s="68" t="s">
        <v>51</v>
      </c>
      <c r="L25" s="68" t="s">
        <v>50</v>
      </c>
      <c r="N25" s="403" t="s">
        <v>52</v>
      </c>
      <c r="O25" s="404" t="s">
        <v>53</v>
      </c>
      <c r="P25" s="525" t="s">
        <v>54</v>
      </c>
      <c r="Q25" s="474" t="s">
        <v>55</v>
      </c>
      <c r="R25" s="526" t="s">
        <v>56</v>
      </c>
      <c r="S25" s="527" t="s">
        <v>57</v>
      </c>
    </row>
    <row r="26" spans="1:19" s="211" customFormat="1" ht="16.5" customHeight="1">
      <c r="A26" s="615">
        <v>1</v>
      </c>
      <c r="B26" s="306">
        <v>20</v>
      </c>
      <c r="C26" s="616" t="s">
        <v>43</v>
      </c>
      <c r="D26" s="301" t="s">
        <v>37</v>
      </c>
      <c r="E26" s="121">
        <v>177</v>
      </c>
      <c r="F26" s="485">
        <v>205</v>
      </c>
      <c r="G26" s="121">
        <v>195</v>
      </c>
      <c r="H26" s="327">
        <f aca="true" t="shared" si="4" ref="H26:H53">B26*3</f>
        <v>60</v>
      </c>
      <c r="I26" s="617">
        <f aca="true" t="shared" si="5" ref="I26:I52">SUM(E26:G26)+H26</f>
        <v>637</v>
      </c>
      <c r="J26" s="530">
        <f aca="true" t="shared" si="6" ref="J26:J53">I26-$I$33</f>
        <v>72</v>
      </c>
      <c r="K26" s="118">
        <f aca="true" t="shared" si="7" ref="K26:K53">MAX(E26:G26)</f>
        <v>205</v>
      </c>
      <c r="L26" s="118">
        <f aca="true" t="shared" si="8" ref="L26:L53">MIN(E26:G26)</f>
        <v>177</v>
      </c>
      <c r="M26" s="618"/>
      <c r="N26" s="532"/>
      <c r="O26" s="29"/>
      <c r="P26" s="531"/>
      <c r="Q26" s="29">
        <f aca="true" t="shared" si="9" ref="Q26:Q53">P26+O26+B26</f>
        <v>20</v>
      </c>
      <c r="R26" s="137"/>
      <c r="S26" s="125">
        <f aca="true" t="shared" si="10" ref="S26:S53">(I26-H26)/3</f>
        <v>192.33333333333334</v>
      </c>
    </row>
    <row r="27" spans="1:19" s="211" customFormat="1" ht="16.5" customHeight="1">
      <c r="A27" s="619">
        <v>2</v>
      </c>
      <c r="B27" s="620">
        <v>5</v>
      </c>
      <c r="C27" s="621" t="s">
        <v>189</v>
      </c>
      <c r="D27" s="304" t="s">
        <v>44</v>
      </c>
      <c r="E27" s="505">
        <v>194</v>
      </c>
      <c r="F27" s="483">
        <v>219</v>
      </c>
      <c r="G27" s="262">
        <v>178</v>
      </c>
      <c r="H27" s="327">
        <f t="shared" si="4"/>
        <v>15</v>
      </c>
      <c r="I27" s="617">
        <f t="shared" si="5"/>
        <v>606</v>
      </c>
      <c r="J27" s="622">
        <f t="shared" si="6"/>
        <v>41</v>
      </c>
      <c r="K27" s="623">
        <f t="shared" si="7"/>
        <v>219</v>
      </c>
      <c r="L27" s="118">
        <f t="shared" si="8"/>
        <v>178</v>
      </c>
      <c r="M27" s="618"/>
      <c r="N27" s="556">
        <v>194</v>
      </c>
      <c r="O27" s="200"/>
      <c r="P27" s="554"/>
      <c r="Q27" s="29">
        <f t="shared" si="9"/>
        <v>5</v>
      </c>
      <c r="R27" s="137" t="s">
        <v>87</v>
      </c>
      <c r="S27" s="125">
        <f t="shared" si="10"/>
        <v>197</v>
      </c>
    </row>
    <row r="28" spans="1:19" s="211" customFormat="1" ht="16.5" customHeight="1">
      <c r="A28" s="624">
        <v>3</v>
      </c>
      <c r="B28" s="620">
        <v>4</v>
      </c>
      <c r="C28" s="625" t="s">
        <v>109</v>
      </c>
      <c r="D28" s="304" t="s">
        <v>85</v>
      </c>
      <c r="E28" s="494">
        <v>201</v>
      </c>
      <c r="F28" s="158">
        <v>189</v>
      </c>
      <c r="G28" s="626">
        <v>202</v>
      </c>
      <c r="H28" s="327">
        <f t="shared" si="4"/>
        <v>12</v>
      </c>
      <c r="I28" s="617">
        <f t="shared" si="5"/>
        <v>604</v>
      </c>
      <c r="J28" s="622">
        <f t="shared" si="6"/>
        <v>39</v>
      </c>
      <c r="K28" s="118">
        <f t="shared" si="7"/>
        <v>202</v>
      </c>
      <c r="L28" s="118">
        <f t="shared" si="8"/>
        <v>189</v>
      </c>
      <c r="M28" s="618"/>
      <c r="N28" s="487">
        <v>202</v>
      </c>
      <c r="O28" s="200"/>
      <c r="P28" s="321"/>
      <c r="Q28" s="29">
        <f t="shared" si="9"/>
        <v>4</v>
      </c>
      <c r="R28" s="137" t="s">
        <v>38</v>
      </c>
      <c r="S28" s="125">
        <f t="shared" si="10"/>
        <v>197.33333333333334</v>
      </c>
    </row>
    <row r="29" spans="1:19" s="211" customFormat="1" ht="16.5" customHeight="1" thickBot="1">
      <c r="A29" s="627">
        <v>4</v>
      </c>
      <c r="B29" s="628">
        <v>16</v>
      </c>
      <c r="C29" s="629" t="s">
        <v>68</v>
      </c>
      <c r="D29" s="630" t="s">
        <v>36</v>
      </c>
      <c r="E29" s="631">
        <v>183</v>
      </c>
      <c r="F29" s="631">
        <v>161</v>
      </c>
      <c r="G29" s="632">
        <v>202</v>
      </c>
      <c r="H29" s="633">
        <f t="shared" si="4"/>
        <v>48</v>
      </c>
      <c r="I29" s="634">
        <f t="shared" si="5"/>
        <v>594</v>
      </c>
      <c r="J29" s="635">
        <f t="shared" si="6"/>
        <v>29</v>
      </c>
      <c r="K29" s="118">
        <f t="shared" si="7"/>
        <v>202</v>
      </c>
      <c r="L29" s="636">
        <f t="shared" si="8"/>
        <v>161</v>
      </c>
      <c r="M29" s="637"/>
      <c r="N29" s="638"/>
      <c r="O29" s="639"/>
      <c r="P29" s="638"/>
      <c r="Q29" s="29">
        <f t="shared" si="9"/>
        <v>16</v>
      </c>
      <c r="R29" s="137"/>
      <c r="S29" s="125">
        <f t="shared" si="10"/>
        <v>182</v>
      </c>
    </row>
    <row r="30" spans="1:19" s="211" customFormat="1" ht="16.5" customHeight="1" thickTop="1">
      <c r="A30" s="615">
        <v>5</v>
      </c>
      <c r="B30" s="640">
        <v>10</v>
      </c>
      <c r="C30" s="641" t="s">
        <v>123</v>
      </c>
      <c r="D30" s="301" t="s">
        <v>126</v>
      </c>
      <c r="E30" s="476">
        <v>216</v>
      </c>
      <c r="F30" s="261">
        <v>166</v>
      </c>
      <c r="G30" s="121">
        <v>178</v>
      </c>
      <c r="H30" s="327">
        <f t="shared" si="4"/>
        <v>30</v>
      </c>
      <c r="I30" s="617">
        <f t="shared" si="5"/>
        <v>590</v>
      </c>
      <c r="J30" s="642">
        <f t="shared" si="6"/>
        <v>25</v>
      </c>
      <c r="K30" s="118">
        <f t="shared" si="7"/>
        <v>216</v>
      </c>
      <c r="L30" s="118">
        <f t="shared" si="8"/>
        <v>166</v>
      </c>
      <c r="M30" s="618"/>
      <c r="N30" s="503">
        <v>166</v>
      </c>
      <c r="O30" s="531"/>
      <c r="P30" s="532"/>
      <c r="Q30" s="29">
        <f t="shared" si="9"/>
        <v>10</v>
      </c>
      <c r="R30" s="137" t="s">
        <v>35</v>
      </c>
      <c r="S30" s="125">
        <f t="shared" si="10"/>
        <v>186.66666666666666</v>
      </c>
    </row>
    <row r="31" spans="1:19" s="211" customFormat="1" ht="16.5" customHeight="1">
      <c r="A31" s="624">
        <v>6</v>
      </c>
      <c r="B31" s="620">
        <v>11</v>
      </c>
      <c r="C31" s="643" t="s">
        <v>121</v>
      </c>
      <c r="D31" s="304" t="s">
        <v>112</v>
      </c>
      <c r="E31" s="262">
        <v>166</v>
      </c>
      <c r="F31" s="262">
        <v>180</v>
      </c>
      <c r="G31" s="262">
        <v>198</v>
      </c>
      <c r="H31" s="327">
        <f t="shared" si="4"/>
        <v>33</v>
      </c>
      <c r="I31" s="617">
        <f t="shared" si="5"/>
        <v>577</v>
      </c>
      <c r="J31" s="622">
        <f t="shared" si="6"/>
        <v>12</v>
      </c>
      <c r="K31" s="118">
        <f t="shared" si="7"/>
        <v>198</v>
      </c>
      <c r="L31" s="118">
        <f t="shared" si="8"/>
        <v>166</v>
      </c>
      <c r="M31" s="618"/>
      <c r="N31" s="38"/>
      <c r="O31" s="200"/>
      <c r="P31" s="579"/>
      <c r="Q31" s="29">
        <f t="shared" si="9"/>
        <v>11</v>
      </c>
      <c r="R31" s="137"/>
      <c r="S31" s="125">
        <f t="shared" si="10"/>
        <v>181.33333333333334</v>
      </c>
    </row>
    <row r="32" spans="1:19" s="211" customFormat="1" ht="16.5" customHeight="1">
      <c r="A32" s="615">
        <v>7</v>
      </c>
      <c r="B32" s="620">
        <v>-6</v>
      </c>
      <c r="C32" s="644" t="s">
        <v>84</v>
      </c>
      <c r="D32" s="304" t="s">
        <v>62</v>
      </c>
      <c r="E32" s="158">
        <v>183</v>
      </c>
      <c r="F32" s="263">
        <v>199</v>
      </c>
      <c r="G32" s="494">
        <v>210</v>
      </c>
      <c r="H32" s="327">
        <f t="shared" si="4"/>
        <v>-18</v>
      </c>
      <c r="I32" s="617">
        <f t="shared" si="5"/>
        <v>574</v>
      </c>
      <c r="J32" s="622">
        <f t="shared" si="6"/>
        <v>9</v>
      </c>
      <c r="K32" s="118">
        <f t="shared" si="7"/>
        <v>210</v>
      </c>
      <c r="L32" s="118">
        <f t="shared" si="8"/>
        <v>183</v>
      </c>
      <c r="M32" s="618"/>
      <c r="N32" s="553"/>
      <c r="O32" s="495">
        <v>199</v>
      </c>
      <c r="P32" s="554"/>
      <c r="Q32" s="29">
        <f t="shared" si="9"/>
        <v>193</v>
      </c>
      <c r="R32" s="137" t="s">
        <v>34</v>
      </c>
      <c r="S32" s="125">
        <f t="shared" si="10"/>
        <v>197.33333333333334</v>
      </c>
    </row>
    <row r="33" spans="1:19" s="211" customFormat="1" ht="16.5" customHeight="1" thickBot="1">
      <c r="A33" s="645">
        <v>8</v>
      </c>
      <c r="B33" s="646">
        <v>1</v>
      </c>
      <c r="C33" s="647" t="s">
        <v>120</v>
      </c>
      <c r="D33" s="648" t="s">
        <v>34</v>
      </c>
      <c r="E33" s="649">
        <v>191</v>
      </c>
      <c r="F33" s="650">
        <v>156</v>
      </c>
      <c r="G33" s="651">
        <v>215</v>
      </c>
      <c r="H33" s="652">
        <f t="shared" si="4"/>
        <v>3</v>
      </c>
      <c r="I33" s="653">
        <f t="shared" si="5"/>
        <v>565</v>
      </c>
      <c r="J33" s="654">
        <f t="shared" si="6"/>
        <v>0</v>
      </c>
      <c r="K33" s="118">
        <f t="shared" si="7"/>
        <v>215</v>
      </c>
      <c r="L33" s="655">
        <f t="shared" si="8"/>
        <v>156</v>
      </c>
      <c r="M33" s="656"/>
      <c r="N33" s="657">
        <v>156</v>
      </c>
      <c r="O33" s="658"/>
      <c r="P33" s="659"/>
      <c r="Q33" s="29">
        <f t="shared" si="9"/>
        <v>1</v>
      </c>
      <c r="R33" s="137" t="s">
        <v>61</v>
      </c>
      <c r="S33" s="125">
        <f t="shared" si="10"/>
        <v>187.33333333333334</v>
      </c>
    </row>
    <row r="34" spans="1:19" s="211" customFormat="1" ht="16.5" customHeight="1" thickTop="1">
      <c r="A34" s="660">
        <v>9</v>
      </c>
      <c r="B34" s="640">
        <v>7</v>
      </c>
      <c r="C34" s="661" t="s">
        <v>188</v>
      </c>
      <c r="D34" s="385" t="s">
        <v>87</v>
      </c>
      <c r="E34" s="121">
        <v>188</v>
      </c>
      <c r="F34" s="121">
        <v>178</v>
      </c>
      <c r="G34" s="121">
        <v>178</v>
      </c>
      <c r="H34" s="327">
        <f t="shared" si="4"/>
        <v>21</v>
      </c>
      <c r="I34" s="617">
        <f t="shared" si="5"/>
        <v>565</v>
      </c>
      <c r="J34" s="662">
        <f t="shared" si="6"/>
        <v>0</v>
      </c>
      <c r="K34" s="118">
        <f t="shared" si="7"/>
        <v>188</v>
      </c>
      <c r="L34" s="118">
        <f t="shared" si="8"/>
        <v>178</v>
      </c>
      <c r="M34" s="663"/>
      <c r="N34" s="531"/>
      <c r="O34" s="141">
        <v>142</v>
      </c>
      <c r="P34" s="532"/>
      <c r="Q34" s="29">
        <f t="shared" si="9"/>
        <v>149</v>
      </c>
      <c r="R34" s="137" t="s">
        <v>85</v>
      </c>
      <c r="S34" s="125">
        <f t="shared" si="10"/>
        <v>181.33333333333334</v>
      </c>
    </row>
    <row r="35" spans="1:19" s="292" customFormat="1" ht="16.5" customHeight="1">
      <c r="A35" s="664">
        <v>10</v>
      </c>
      <c r="B35" s="306">
        <v>15</v>
      </c>
      <c r="C35" s="665" t="s">
        <v>16</v>
      </c>
      <c r="D35" s="304" t="s">
        <v>91</v>
      </c>
      <c r="E35" s="158">
        <v>170</v>
      </c>
      <c r="F35" s="263">
        <v>162</v>
      </c>
      <c r="G35" s="158">
        <v>177</v>
      </c>
      <c r="H35" s="327">
        <f t="shared" si="4"/>
        <v>45</v>
      </c>
      <c r="I35" s="617">
        <f t="shared" si="5"/>
        <v>554</v>
      </c>
      <c r="J35" s="530">
        <f t="shared" si="6"/>
        <v>-11</v>
      </c>
      <c r="K35" s="118">
        <f t="shared" si="7"/>
        <v>177</v>
      </c>
      <c r="L35" s="118">
        <f t="shared" si="8"/>
        <v>162</v>
      </c>
      <c r="M35" s="666"/>
      <c r="N35" s="554"/>
      <c r="O35" s="495">
        <v>162</v>
      </c>
      <c r="P35" s="551"/>
      <c r="Q35" s="29">
        <f t="shared" si="9"/>
        <v>177</v>
      </c>
      <c r="R35" s="137" t="s">
        <v>89</v>
      </c>
      <c r="S35" s="125">
        <f t="shared" si="10"/>
        <v>169.66666666666666</v>
      </c>
    </row>
    <row r="36" spans="1:19" s="211" customFormat="1" ht="16.5" customHeight="1">
      <c r="A36" s="667">
        <v>11</v>
      </c>
      <c r="B36" s="640">
        <v>20</v>
      </c>
      <c r="C36" s="668" t="s">
        <v>41</v>
      </c>
      <c r="D36" s="301" t="s">
        <v>65</v>
      </c>
      <c r="E36" s="261">
        <v>151</v>
      </c>
      <c r="F36" s="121">
        <v>166</v>
      </c>
      <c r="G36" s="121">
        <v>164</v>
      </c>
      <c r="H36" s="327">
        <f t="shared" si="4"/>
        <v>60</v>
      </c>
      <c r="I36" s="617">
        <f t="shared" si="5"/>
        <v>541</v>
      </c>
      <c r="J36" s="642">
        <f t="shared" si="6"/>
        <v>-24</v>
      </c>
      <c r="K36" s="118">
        <f t="shared" si="7"/>
        <v>166</v>
      </c>
      <c r="L36" s="118">
        <f t="shared" si="8"/>
        <v>151</v>
      </c>
      <c r="M36" s="618"/>
      <c r="N36" s="503">
        <v>151</v>
      </c>
      <c r="O36" s="531"/>
      <c r="P36" s="532"/>
      <c r="Q36" s="29">
        <f t="shared" si="9"/>
        <v>20</v>
      </c>
      <c r="R36" s="124" t="s">
        <v>42</v>
      </c>
      <c r="S36" s="125">
        <f t="shared" si="10"/>
        <v>160.33333333333334</v>
      </c>
    </row>
    <row r="37" spans="1:19" s="211" customFormat="1" ht="16.5" customHeight="1">
      <c r="A37" s="669">
        <v>12</v>
      </c>
      <c r="B37" s="620">
        <v>5</v>
      </c>
      <c r="C37" s="595" t="s">
        <v>127</v>
      </c>
      <c r="D37" s="304" t="s">
        <v>61</v>
      </c>
      <c r="E37" s="262">
        <v>158</v>
      </c>
      <c r="F37" s="158">
        <v>160</v>
      </c>
      <c r="G37" s="158">
        <v>201</v>
      </c>
      <c r="H37" s="327">
        <f t="shared" si="4"/>
        <v>15</v>
      </c>
      <c r="I37" s="617">
        <f t="shared" si="5"/>
        <v>534</v>
      </c>
      <c r="J37" s="622">
        <f t="shared" si="6"/>
        <v>-31</v>
      </c>
      <c r="K37" s="118">
        <f t="shared" si="7"/>
        <v>201</v>
      </c>
      <c r="L37" s="118">
        <f t="shared" si="8"/>
        <v>158</v>
      </c>
      <c r="M37" s="618"/>
      <c r="N37" s="551"/>
      <c r="O37" s="200"/>
      <c r="P37" s="554"/>
      <c r="Q37" s="29">
        <f t="shared" si="9"/>
        <v>5</v>
      </c>
      <c r="R37" s="137"/>
      <c r="S37" s="125">
        <f t="shared" si="10"/>
        <v>173</v>
      </c>
    </row>
    <row r="38" spans="1:19" s="211" customFormat="1" ht="16.5" customHeight="1">
      <c r="A38" s="667">
        <v>13</v>
      </c>
      <c r="B38" s="620">
        <v>8</v>
      </c>
      <c r="C38" s="670" t="s">
        <v>81</v>
      </c>
      <c r="D38" s="304" t="s">
        <v>38</v>
      </c>
      <c r="E38" s="262">
        <v>164</v>
      </c>
      <c r="F38" s="262">
        <v>190</v>
      </c>
      <c r="G38" s="262">
        <v>154</v>
      </c>
      <c r="H38" s="327">
        <f t="shared" si="4"/>
        <v>24</v>
      </c>
      <c r="I38" s="617">
        <f t="shared" si="5"/>
        <v>532</v>
      </c>
      <c r="J38" s="622">
        <f t="shared" si="6"/>
        <v>-33</v>
      </c>
      <c r="K38" s="118">
        <f t="shared" si="7"/>
        <v>190</v>
      </c>
      <c r="L38" s="118">
        <f t="shared" si="8"/>
        <v>154</v>
      </c>
      <c r="M38" s="618"/>
      <c r="N38" s="554"/>
      <c r="O38" s="200"/>
      <c r="P38" s="38"/>
      <c r="Q38" s="29">
        <f t="shared" si="9"/>
        <v>8</v>
      </c>
      <c r="R38" s="137"/>
      <c r="S38" s="125">
        <f t="shared" si="10"/>
        <v>169.33333333333334</v>
      </c>
    </row>
    <row r="39" spans="1:19" s="211" customFormat="1" ht="16.5" customHeight="1">
      <c r="A39" s="664">
        <v>14</v>
      </c>
      <c r="B39" s="620">
        <v>-2</v>
      </c>
      <c r="C39" s="670" t="s">
        <v>83</v>
      </c>
      <c r="D39" s="304" t="s">
        <v>42</v>
      </c>
      <c r="E39" s="262">
        <v>187</v>
      </c>
      <c r="F39" s="262">
        <v>179</v>
      </c>
      <c r="G39" s="262">
        <v>170</v>
      </c>
      <c r="H39" s="327">
        <f t="shared" si="4"/>
        <v>-6</v>
      </c>
      <c r="I39" s="617">
        <f t="shared" si="5"/>
        <v>530</v>
      </c>
      <c r="J39" s="622">
        <f t="shared" si="6"/>
        <v>-35</v>
      </c>
      <c r="K39" s="118">
        <f t="shared" si="7"/>
        <v>187</v>
      </c>
      <c r="L39" s="118">
        <f t="shared" si="8"/>
        <v>170</v>
      </c>
      <c r="M39" s="618"/>
      <c r="N39" s="554"/>
      <c r="O39" s="200"/>
      <c r="P39" s="671">
        <v>163</v>
      </c>
      <c r="Q39" s="29">
        <f t="shared" si="9"/>
        <v>161</v>
      </c>
      <c r="R39" s="137" t="s">
        <v>66</v>
      </c>
      <c r="S39" s="125">
        <f t="shared" si="10"/>
        <v>178.66666666666666</v>
      </c>
    </row>
    <row r="40" spans="1:19" s="211" customFormat="1" ht="16.5" customHeight="1">
      <c r="A40" s="669">
        <v>15</v>
      </c>
      <c r="B40" s="620">
        <v>11</v>
      </c>
      <c r="C40" s="594" t="s">
        <v>59</v>
      </c>
      <c r="D40" s="304" t="s">
        <v>31</v>
      </c>
      <c r="E40" s="262">
        <v>189</v>
      </c>
      <c r="F40" s="262">
        <v>169</v>
      </c>
      <c r="G40" s="262">
        <v>138</v>
      </c>
      <c r="H40" s="327">
        <f t="shared" si="4"/>
        <v>33</v>
      </c>
      <c r="I40" s="617">
        <f t="shared" si="5"/>
        <v>529</v>
      </c>
      <c r="J40" s="622">
        <f t="shared" si="6"/>
        <v>-36</v>
      </c>
      <c r="K40" s="118">
        <f t="shared" si="7"/>
        <v>189</v>
      </c>
      <c r="L40" s="118">
        <f t="shared" si="8"/>
        <v>138</v>
      </c>
      <c r="M40" s="618"/>
      <c r="N40" s="38"/>
      <c r="O40" s="200"/>
      <c r="P40" s="579"/>
      <c r="Q40" s="29">
        <f t="shared" si="9"/>
        <v>11</v>
      </c>
      <c r="R40" s="137"/>
      <c r="S40" s="125">
        <f t="shared" si="10"/>
        <v>165.33333333333334</v>
      </c>
    </row>
    <row r="41" spans="1:19" s="211" customFormat="1" ht="16.5" customHeight="1">
      <c r="A41" s="667">
        <v>16</v>
      </c>
      <c r="B41" s="620">
        <v>9</v>
      </c>
      <c r="C41" s="607" t="s">
        <v>128</v>
      </c>
      <c r="D41" s="304" t="s">
        <v>66</v>
      </c>
      <c r="E41" s="158">
        <v>145</v>
      </c>
      <c r="F41" s="158">
        <v>164</v>
      </c>
      <c r="G41" s="158">
        <v>189</v>
      </c>
      <c r="H41" s="327">
        <f t="shared" si="4"/>
        <v>27</v>
      </c>
      <c r="I41" s="617">
        <f t="shared" si="5"/>
        <v>525</v>
      </c>
      <c r="J41" s="622">
        <f t="shared" si="6"/>
        <v>-40</v>
      </c>
      <c r="K41" s="118">
        <f t="shared" si="7"/>
        <v>189</v>
      </c>
      <c r="L41" s="118">
        <f t="shared" si="8"/>
        <v>145</v>
      </c>
      <c r="M41" s="663"/>
      <c r="N41" s="554"/>
      <c r="O41" s="200"/>
      <c r="P41" s="551"/>
      <c r="Q41" s="29">
        <f t="shared" si="9"/>
        <v>9</v>
      </c>
      <c r="R41" s="137"/>
      <c r="S41" s="125">
        <f t="shared" si="10"/>
        <v>166</v>
      </c>
    </row>
    <row r="42" spans="1:19" s="211" customFormat="1" ht="16.5" customHeight="1">
      <c r="A42" s="664">
        <v>17</v>
      </c>
      <c r="B42" s="620">
        <v>18</v>
      </c>
      <c r="C42" s="607" t="s">
        <v>26</v>
      </c>
      <c r="D42" s="304" t="s">
        <v>129</v>
      </c>
      <c r="E42" s="262">
        <v>168</v>
      </c>
      <c r="F42" s="263">
        <v>155</v>
      </c>
      <c r="G42" s="262">
        <v>147</v>
      </c>
      <c r="H42" s="327">
        <f t="shared" si="4"/>
        <v>54</v>
      </c>
      <c r="I42" s="617">
        <f t="shared" si="5"/>
        <v>524</v>
      </c>
      <c r="J42" s="622">
        <f t="shared" si="6"/>
        <v>-41</v>
      </c>
      <c r="K42" s="118">
        <f t="shared" si="7"/>
        <v>168</v>
      </c>
      <c r="L42" s="118">
        <f t="shared" si="8"/>
        <v>147</v>
      </c>
      <c r="M42" s="618"/>
      <c r="N42" s="554"/>
      <c r="O42" s="495">
        <v>155</v>
      </c>
      <c r="P42" s="38"/>
      <c r="Q42" s="29">
        <f t="shared" si="9"/>
        <v>173</v>
      </c>
      <c r="R42" s="137" t="s">
        <v>36</v>
      </c>
      <c r="S42" s="125">
        <f t="shared" si="10"/>
        <v>156.66666666666666</v>
      </c>
    </row>
    <row r="43" spans="1:19" s="211" customFormat="1" ht="16.5" customHeight="1">
      <c r="A43" s="669">
        <v>18</v>
      </c>
      <c r="B43" s="620">
        <v>20</v>
      </c>
      <c r="C43" s="595" t="s">
        <v>14</v>
      </c>
      <c r="D43" s="304" t="s">
        <v>86</v>
      </c>
      <c r="E43" s="158">
        <v>146</v>
      </c>
      <c r="F43" s="158">
        <v>147</v>
      </c>
      <c r="G43" s="158">
        <v>169</v>
      </c>
      <c r="H43" s="327">
        <f t="shared" si="4"/>
        <v>60</v>
      </c>
      <c r="I43" s="617">
        <f t="shared" si="5"/>
        <v>522</v>
      </c>
      <c r="J43" s="622">
        <f t="shared" si="6"/>
        <v>-43</v>
      </c>
      <c r="K43" s="118">
        <f t="shared" si="7"/>
        <v>169</v>
      </c>
      <c r="L43" s="118">
        <f t="shared" si="8"/>
        <v>146</v>
      </c>
      <c r="M43" s="618"/>
      <c r="N43" s="551"/>
      <c r="O43" s="200"/>
      <c r="P43" s="554"/>
      <c r="Q43" s="29">
        <f t="shared" si="9"/>
        <v>20</v>
      </c>
      <c r="R43" s="137"/>
      <c r="S43" s="125">
        <f t="shared" si="10"/>
        <v>154</v>
      </c>
    </row>
    <row r="44" spans="1:19" s="211" customFormat="1" ht="16.5" customHeight="1">
      <c r="A44" s="667">
        <v>19</v>
      </c>
      <c r="B44" s="620">
        <v>11</v>
      </c>
      <c r="C44" s="672" t="s">
        <v>124</v>
      </c>
      <c r="D44" s="304" t="s">
        <v>33</v>
      </c>
      <c r="E44" s="263">
        <v>170</v>
      </c>
      <c r="F44" s="158">
        <v>151</v>
      </c>
      <c r="G44" s="158">
        <v>165</v>
      </c>
      <c r="H44" s="327">
        <f t="shared" si="4"/>
        <v>33</v>
      </c>
      <c r="I44" s="617">
        <f t="shared" si="5"/>
        <v>519</v>
      </c>
      <c r="J44" s="622">
        <f t="shared" si="6"/>
        <v>-46</v>
      </c>
      <c r="K44" s="118">
        <f t="shared" si="7"/>
        <v>170</v>
      </c>
      <c r="L44" s="118">
        <f t="shared" si="8"/>
        <v>151</v>
      </c>
      <c r="M44" s="618"/>
      <c r="N44" s="554"/>
      <c r="O44" s="495">
        <v>170</v>
      </c>
      <c r="P44" s="551"/>
      <c r="Q44" s="368">
        <f t="shared" si="9"/>
        <v>181</v>
      </c>
      <c r="R44" s="137" t="s">
        <v>107</v>
      </c>
      <c r="S44" s="125">
        <f t="shared" si="10"/>
        <v>162</v>
      </c>
    </row>
    <row r="45" spans="1:19" s="211" customFormat="1" ht="16.5" customHeight="1">
      <c r="A45" s="664">
        <v>20</v>
      </c>
      <c r="B45" s="620">
        <v>4</v>
      </c>
      <c r="C45" s="607" t="s">
        <v>130</v>
      </c>
      <c r="D45" s="301" t="s">
        <v>95</v>
      </c>
      <c r="E45" s="142">
        <v>165</v>
      </c>
      <c r="F45" s="121">
        <v>175</v>
      </c>
      <c r="G45" s="121">
        <v>165</v>
      </c>
      <c r="H45" s="327">
        <f t="shared" si="4"/>
        <v>12</v>
      </c>
      <c r="I45" s="617">
        <f t="shared" si="5"/>
        <v>517</v>
      </c>
      <c r="J45" s="622">
        <f t="shared" si="6"/>
        <v>-48</v>
      </c>
      <c r="K45" s="118">
        <f t="shared" si="7"/>
        <v>175</v>
      </c>
      <c r="L45" s="118">
        <f t="shared" si="8"/>
        <v>165</v>
      </c>
      <c r="M45" s="618"/>
      <c r="N45" s="554"/>
      <c r="O45" s="495">
        <v>165</v>
      </c>
      <c r="P45" s="551"/>
      <c r="Q45" s="29">
        <f t="shared" si="9"/>
        <v>169</v>
      </c>
      <c r="R45" s="137" t="s">
        <v>37</v>
      </c>
      <c r="S45" s="125">
        <f t="shared" si="10"/>
        <v>168.33333333333334</v>
      </c>
    </row>
    <row r="46" spans="1:19" s="211" customFormat="1" ht="16.5" customHeight="1">
      <c r="A46" s="669">
        <v>21</v>
      </c>
      <c r="B46" s="620">
        <v>20</v>
      </c>
      <c r="C46" s="595" t="s">
        <v>67</v>
      </c>
      <c r="D46" s="306" t="s">
        <v>39</v>
      </c>
      <c r="E46" s="262">
        <v>174</v>
      </c>
      <c r="F46" s="158">
        <v>158</v>
      </c>
      <c r="G46" s="158">
        <v>121</v>
      </c>
      <c r="H46" s="327">
        <f t="shared" si="4"/>
        <v>60</v>
      </c>
      <c r="I46" s="617">
        <f t="shared" si="5"/>
        <v>513</v>
      </c>
      <c r="J46" s="622">
        <f t="shared" si="6"/>
        <v>-52</v>
      </c>
      <c r="K46" s="118">
        <f t="shared" si="7"/>
        <v>174</v>
      </c>
      <c r="L46" s="118">
        <f t="shared" si="8"/>
        <v>121</v>
      </c>
      <c r="M46" s="618"/>
      <c r="N46" s="551"/>
      <c r="O46" s="200"/>
      <c r="P46" s="554"/>
      <c r="Q46" s="29">
        <f t="shared" si="9"/>
        <v>20</v>
      </c>
      <c r="R46" s="137"/>
      <c r="S46" s="125">
        <f t="shared" si="10"/>
        <v>151</v>
      </c>
    </row>
    <row r="47" spans="1:19" s="211" customFormat="1" ht="16.5" customHeight="1">
      <c r="A47" s="667">
        <v>22</v>
      </c>
      <c r="B47" s="306">
        <v>-5</v>
      </c>
      <c r="C47" s="673" t="s">
        <v>122</v>
      </c>
      <c r="D47" s="304" t="s">
        <v>131</v>
      </c>
      <c r="E47" s="205">
        <v>192</v>
      </c>
      <c r="F47" s="205">
        <v>180</v>
      </c>
      <c r="G47" s="205">
        <v>152</v>
      </c>
      <c r="H47" s="327">
        <f t="shared" si="4"/>
        <v>-15</v>
      </c>
      <c r="I47" s="617">
        <f t="shared" si="5"/>
        <v>509</v>
      </c>
      <c r="J47" s="622">
        <f t="shared" si="6"/>
        <v>-56</v>
      </c>
      <c r="K47" s="118">
        <f t="shared" si="7"/>
        <v>192</v>
      </c>
      <c r="L47" s="118">
        <f t="shared" si="8"/>
        <v>152</v>
      </c>
      <c r="M47" s="618"/>
      <c r="N47" s="554"/>
      <c r="O47" s="554"/>
      <c r="P47" s="674">
        <v>194</v>
      </c>
      <c r="Q47" s="368">
        <f t="shared" si="9"/>
        <v>189</v>
      </c>
      <c r="R47" s="137" t="s">
        <v>95</v>
      </c>
      <c r="S47" s="125">
        <f t="shared" si="10"/>
        <v>174.66666666666666</v>
      </c>
    </row>
    <row r="48" spans="1:19" s="211" customFormat="1" ht="16.5" customHeight="1">
      <c r="A48" s="664">
        <v>23</v>
      </c>
      <c r="B48" s="306">
        <v>20</v>
      </c>
      <c r="C48" s="594" t="s">
        <v>132</v>
      </c>
      <c r="D48" s="304" t="s">
        <v>107</v>
      </c>
      <c r="E48" s="158">
        <v>148</v>
      </c>
      <c r="F48" s="158">
        <v>146</v>
      </c>
      <c r="G48" s="158">
        <v>129</v>
      </c>
      <c r="H48" s="327">
        <f t="shared" si="4"/>
        <v>60</v>
      </c>
      <c r="I48" s="617">
        <f t="shared" si="5"/>
        <v>483</v>
      </c>
      <c r="J48" s="622">
        <f t="shared" si="6"/>
        <v>-82</v>
      </c>
      <c r="K48" s="118">
        <f t="shared" si="7"/>
        <v>148</v>
      </c>
      <c r="L48" s="118">
        <f t="shared" si="8"/>
        <v>129</v>
      </c>
      <c r="M48" s="618"/>
      <c r="N48" s="554"/>
      <c r="O48" s="200"/>
      <c r="P48" s="321"/>
      <c r="Q48" s="29">
        <f t="shared" si="9"/>
        <v>20</v>
      </c>
      <c r="R48" s="137"/>
      <c r="S48" s="125">
        <f t="shared" si="10"/>
        <v>141</v>
      </c>
    </row>
    <row r="49" spans="1:19" s="211" customFormat="1" ht="16.5" customHeight="1">
      <c r="A49" s="669">
        <v>24</v>
      </c>
      <c r="B49" s="620">
        <v>-10</v>
      </c>
      <c r="C49" s="675" t="s">
        <v>92</v>
      </c>
      <c r="D49" s="304" t="s">
        <v>60</v>
      </c>
      <c r="E49" s="205">
        <v>166</v>
      </c>
      <c r="F49" s="205">
        <v>188</v>
      </c>
      <c r="G49" s="205">
        <v>158</v>
      </c>
      <c r="H49" s="327">
        <f t="shared" si="4"/>
        <v>-30</v>
      </c>
      <c r="I49" s="617">
        <f t="shared" si="5"/>
        <v>482</v>
      </c>
      <c r="J49" s="622">
        <f t="shared" si="6"/>
        <v>-83</v>
      </c>
      <c r="K49" s="118">
        <f t="shared" si="7"/>
        <v>188</v>
      </c>
      <c r="L49" s="118">
        <f t="shared" si="8"/>
        <v>158</v>
      </c>
      <c r="M49" s="618"/>
      <c r="N49" s="554"/>
      <c r="O49" s="554"/>
      <c r="P49" s="551"/>
      <c r="Q49" s="29">
        <f t="shared" si="9"/>
        <v>-10</v>
      </c>
      <c r="R49" s="137"/>
      <c r="S49" s="125">
        <f t="shared" si="10"/>
        <v>170.66666666666666</v>
      </c>
    </row>
    <row r="50" spans="1:19" s="211" customFormat="1" ht="16.5" customHeight="1">
      <c r="A50" s="667">
        <v>25</v>
      </c>
      <c r="B50" s="620">
        <v>10</v>
      </c>
      <c r="C50" s="676" t="s">
        <v>93</v>
      </c>
      <c r="D50" s="304" t="s">
        <v>35</v>
      </c>
      <c r="E50" s="158">
        <v>149</v>
      </c>
      <c r="F50" s="158">
        <v>149</v>
      </c>
      <c r="G50" s="158">
        <v>152</v>
      </c>
      <c r="H50" s="327">
        <f t="shared" si="4"/>
        <v>30</v>
      </c>
      <c r="I50" s="617">
        <f t="shared" si="5"/>
        <v>480</v>
      </c>
      <c r="J50" s="622">
        <f t="shared" si="6"/>
        <v>-85</v>
      </c>
      <c r="K50" s="118">
        <f t="shared" si="7"/>
        <v>152</v>
      </c>
      <c r="L50" s="118">
        <f t="shared" si="8"/>
        <v>149</v>
      </c>
      <c r="M50" s="618"/>
      <c r="N50" s="554"/>
      <c r="O50" s="551"/>
      <c r="P50" s="554"/>
      <c r="Q50" s="29">
        <f t="shared" si="9"/>
        <v>10</v>
      </c>
      <c r="R50" s="137"/>
      <c r="S50" s="125">
        <f t="shared" si="10"/>
        <v>150</v>
      </c>
    </row>
    <row r="51" spans="1:22" s="211" customFormat="1" ht="16.5" customHeight="1">
      <c r="A51" s="664">
        <v>26</v>
      </c>
      <c r="B51" s="620">
        <v>20</v>
      </c>
      <c r="C51" s="677" t="s">
        <v>133</v>
      </c>
      <c r="D51" s="304" t="s">
        <v>40</v>
      </c>
      <c r="E51" s="262">
        <v>154</v>
      </c>
      <c r="F51" s="262">
        <v>138</v>
      </c>
      <c r="G51" s="262">
        <v>126</v>
      </c>
      <c r="H51" s="327">
        <f t="shared" si="4"/>
        <v>60</v>
      </c>
      <c r="I51" s="617">
        <f t="shared" si="5"/>
        <v>478</v>
      </c>
      <c r="J51" s="622">
        <f t="shared" si="6"/>
        <v>-87</v>
      </c>
      <c r="K51" s="118">
        <f t="shared" si="7"/>
        <v>154</v>
      </c>
      <c r="L51" s="118">
        <f t="shared" si="8"/>
        <v>126</v>
      </c>
      <c r="M51" s="618"/>
      <c r="N51" s="554"/>
      <c r="O51" s="200"/>
      <c r="P51" s="38"/>
      <c r="Q51" s="29">
        <f t="shared" si="9"/>
        <v>20</v>
      </c>
      <c r="R51" s="137"/>
      <c r="S51" s="125">
        <f t="shared" si="10"/>
        <v>139.33333333333334</v>
      </c>
      <c r="U51" s="292"/>
      <c r="V51" s="292"/>
    </row>
    <row r="52" spans="1:22" s="211" customFormat="1" ht="16.5" customHeight="1">
      <c r="A52" s="669">
        <v>27</v>
      </c>
      <c r="B52" s="620">
        <v>20</v>
      </c>
      <c r="C52" s="665" t="s">
        <v>94</v>
      </c>
      <c r="D52" s="304" t="s">
        <v>89</v>
      </c>
      <c r="E52" s="158">
        <v>127</v>
      </c>
      <c r="F52" s="158">
        <v>144</v>
      </c>
      <c r="G52" s="158">
        <v>143</v>
      </c>
      <c r="H52" s="327">
        <f t="shared" si="4"/>
        <v>60</v>
      </c>
      <c r="I52" s="617">
        <f t="shared" si="5"/>
        <v>474</v>
      </c>
      <c r="J52" s="622">
        <f t="shared" si="6"/>
        <v>-91</v>
      </c>
      <c r="K52" s="118">
        <f t="shared" si="7"/>
        <v>144</v>
      </c>
      <c r="L52" s="118">
        <f t="shared" si="8"/>
        <v>127</v>
      </c>
      <c r="M52" s="618"/>
      <c r="N52" s="554"/>
      <c r="O52" s="551"/>
      <c r="P52" s="554"/>
      <c r="Q52" s="29">
        <f t="shared" si="9"/>
        <v>20</v>
      </c>
      <c r="R52" s="137"/>
      <c r="S52" s="125">
        <f t="shared" si="10"/>
        <v>138</v>
      </c>
      <c r="U52" s="292"/>
      <c r="V52" s="292"/>
    </row>
    <row r="53" spans="1:19" s="211" customFormat="1" ht="16.5" customHeight="1">
      <c r="A53" s="667">
        <v>28</v>
      </c>
      <c r="B53" s="306">
        <v>20</v>
      </c>
      <c r="C53" s="677" t="s">
        <v>134</v>
      </c>
      <c r="D53" s="306" t="s">
        <v>135</v>
      </c>
      <c r="E53" s="262">
        <v>150</v>
      </c>
      <c r="F53" s="158">
        <v>140</v>
      </c>
      <c r="G53" s="158">
        <v>167</v>
      </c>
      <c r="H53" s="327">
        <f t="shared" si="4"/>
        <v>60</v>
      </c>
      <c r="I53" s="617"/>
      <c r="J53" s="622">
        <f t="shared" si="6"/>
        <v>-565</v>
      </c>
      <c r="K53" s="118">
        <f t="shared" si="7"/>
        <v>167</v>
      </c>
      <c r="L53" s="118">
        <f t="shared" si="8"/>
        <v>140</v>
      </c>
      <c r="M53" s="618"/>
      <c r="N53" s="551"/>
      <c r="O53" s="200"/>
      <c r="P53" s="554"/>
      <c r="Q53" s="29">
        <f t="shared" si="9"/>
        <v>20</v>
      </c>
      <c r="R53" s="137"/>
      <c r="S53" s="125">
        <f t="shared" si="10"/>
        <v>-20</v>
      </c>
    </row>
    <row r="54" spans="20:24" ht="15">
      <c r="T54"/>
      <c r="X54"/>
    </row>
  </sheetData>
  <sheetProtection password="CF7A" sheet="1" objects="1" scenarios="1" selectLockedCells="1" selectUnlockedCells="1"/>
  <printOptions horizontalCentered="1"/>
  <pageMargins left="0.14" right="0.13" top="0.18" bottom="0.51" header="0.12" footer="0.45"/>
  <pageSetup fitToHeight="1" fitToWidth="1" horizontalDpi="300" verticalDpi="300" orientation="portrait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S36"/>
  <sheetViews>
    <sheetView zoomScale="75" zoomScaleNormal="75" workbookViewId="0" topLeftCell="A1">
      <selection activeCell="T24" sqref="T24"/>
    </sheetView>
  </sheetViews>
  <sheetFormatPr defaultColWidth="9.140625" defaultRowHeight="12.75"/>
  <cols>
    <col min="1" max="1" width="5.7109375" style="0" customWidth="1"/>
    <col min="2" max="2" width="4.28125" style="678" bestFit="1" customWidth="1"/>
    <col min="3" max="3" width="4.7109375" style="679" bestFit="1" customWidth="1"/>
    <col min="4" max="4" width="6.421875" style="679" bestFit="1" customWidth="1"/>
    <col min="5" max="5" width="5.140625" style="679" bestFit="1" customWidth="1"/>
    <col min="6" max="6" width="29.00390625" style="0" bestFit="1" customWidth="1"/>
    <col min="7" max="8" width="5.8515625" style="1" bestFit="1" customWidth="1"/>
    <col min="9" max="10" width="6.140625" style="5" bestFit="1" customWidth="1"/>
    <col min="11" max="11" width="5.421875" style="8" bestFit="1" customWidth="1"/>
    <col min="12" max="12" width="5.7109375" style="5" customWidth="1"/>
    <col min="13" max="13" width="5.140625" style="5" customWidth="1"/>
    <col min="14" max="14" width="5.28125" style="0" customWidth="1"/>
    <col min="15" max="17" width="9.140625" style="5" customWidth="1"/>
  </cols>
  <sheetData>
    <row r="1" ht="15.75">
      <c r="A1" t="s">
        <v>168</v>
      </c>
    </row>
    <row r="7" spans="1:11" ht="21" customHeight="1">
      <c r="A7" s="13"/>
      <c r="B7" s="13"/>
      <c r="C7" s="680"/>
      <c r="D7" s="13"/>
      <c r="E7" s="13"/>
      <c r="F7" s="13" t="s">
        <v>0</v>
      </c>
      <c r="G7" s="13"/>
      <c r="H7" s="13"/>
      <c r="I7" s="13"/>
      <c r="J7" s="13"/>
      <c r="K7" s="13"/>
    </row>
    <row r="8" spans="1:17" s="110" customFormat="1" ht="45.75" thickBot="1">
      <c r="A8" s="681" t="s">
        <v>136</v>
      </c>
      <c r="B8" s="682" t="s">
        <v>3</v>
      </c>
      <c r="C8" s="683"/>
      <c r="D8" s="407" t="s">
        <v>137</v>
      </c>
      <c r="E8" s="407" t="s">
        <v>138</v>
      </c>
      <c r="F8" s="16" t="s">
        <v>4</v>
      </c>
      <c r="G8" s="684">
        <v>1</v>
      </c>
      <c r="H8" s="684">
        <v>2</v>
      </c>
      <c r="I8" s="685" t="s">
        <v>139</v>
      </c>
      <c r="K8" s="686" t="s">
        <v>140</v>
      </c>
      <c r="L8" s="687" t="s">
        <v>136</v>
      </c>
      <c r="P8" s="688"/>
      <c r="Q8" s="688"/>
    </row>
    <row r="9" spans="1:17" s="211" customFormat="1" ht="18">
      <c r="A9" s="689">
        <v>1</v>
      </c>
      <c r="B9" s="690">
        <v>20</v>
      </c>
      <c r="C9" s="691"/>
      <c r="D9" s="692">
        <f aca="true" t="shared" si="0" ref="D9:D16">AVERAGE(G9:H9)</f>
        <v>198</v>
      </c>
      <c r="E9" s="693" t="s">
        <v>141</v>
      </c>
      <c r="F9" s="694" t="s">
        <v>188</v>
      </c>
      <c r="G9" s="695">
        <v>217</v>
      </c>
      <c r="H9" s="696">
        <v>179</v>
      </c>
      <c r="I9" s="31">
        <f aca="true" t="shared" si="1" ref="I9:I16">G9+H9+K9</f>
        <v>436</v>
      </c>
      <c r="K9" s="219">
        <f aca="true" t="shared" si="2" ref="K9:K16">B9*2</f>
        <v>40</v>
      </c>
      <c r="L9" s="697">
        <v>1</v>
      </c>
      <c r="P9" s="292"/>
      <c r="Q9" s="292"/>
    </row>
    <row r="10" spans="1:17" s="211" customFormat="1" ht="18">
      <c r="A10" s="698">
        <v>2</v>
      </c>
      <c r="B10" s="699">
        <v>7</v>
      </c>
      <c r="C10" s="219"/>
      <c r="D10" s="692">
        <f t="shared" si="0"/>
        <v>196.5</v>
      </c>
      <c r="E10" s="700" t="s">
        <v>142</v>
      </c>
      <c r="F10" s="701" t="s">
        <v>109</v>
      </c>
      <c r="G10" s="702">
        <v>258</v>
      </c>
      <c r="H10" s="703">
        <v>135</v>
      </c>
      <c r="I10" s="246">
        <f t="shared" si="1"/>
        <v>407</v>
      </c>
      <c r="K10" s="219">
        <f t="shared" si="2"/>
        <v>14</v>
      </c>
      <c r="L10" s="698">
        <v>2</v>
      </c>
      <c r="P10" s="292"/>
      <c r="Q10" s="292"/>
    </row>
    <row r="11" spans="1:17" s="211" customFormat="1" ht="18">
      <c r="A11" s="698">
        <v>3</v>
      </c>
      <c r="B11" s="699">
        <v>9</v>
      </c>
      <c r="C11" s="219"/>
      <c r="D11" s="692">
        <f t="shared" si="0"/>
        <v>189</v>
      </c>
      <c r="E11" s="700" t="s">
        <v>143</v>
      </c>
      <c r="F11" s="704" t="s">
        <v>144</v>
      </c>
      <c r="G11" s="705">
        <v>194</v>
      </c>
      <c r="H11" s="703">
        <v>184</v>
      </c>
      <c r="I11" s="246">
        <f t="shared" si="1"/>
        <v>396</v>
      </c>
      <c r="K11" s="219">
        <f t="shared" si="2"/>
        <v>18</v>
      </c>
      <c r="L11" s="698">
        <v>3</v>
      </c>
      <c r="P11" s="292"/>
      <c r="Q11" s="292"/>
    </row>
    <row r="12" spans="1:16" s="211" customFormat="1" ht="18">
      <c r="A12" s="689">
        <v>4</v>
      </c>
      <c r="B12" s="699">
        <v>0</v>
      </c>
      <c r="C12" s="219"/>
      <c r="D12" s="692">
        <f t="shared" si="0"/>
        <v>185.5</v>
      </c>
      <c r="E12" s="700" t="s">
        <v>145</v>
      </c>
      <c r="F12" s="706" t="s">
        <v>84</v>
      </c>
      <c r="G12" s="705">
        <v>216</v>
      </c>
      <c r="H12" s="703">
        <v>155</v>
      </c>
      <c r="I12" s="246">
        <f t="shared" si="1"/>
        <v>371</v>
      </c>
      <c r="K12" s="219">
        <f t="shared" si="2"/>
        <v>0</v>
      </c>
      <c r="L12" s="697">
        <v>4</v>
      </c>
      <c r="P12" s="292"/>
    </row>
    <row r="13" spans="1:16" s="211" customFormat="1" ht="18">
      <c r="A13" s="698">
        <v>5</v>
      </c>
      <c r="B13" s="699">
        <v>8</v>
      </c>
      <c r="C13" s="219"/>
      <c r="D13" s="692">
        <f t="shared" si="0"/>
        <v>175.5</v>
      </c>
      <c r="E13" s="700" t="s">
        <v>146</v>
      </c>
      <c r="F13" s="707" t="s">
        <v>79</v>
      </c>
      <c r="G13" s="705">
        <v>173</v>
      </c>
      <c r="H13" s="703">
        <v>178</v>
      </c>
      <c r="I13" s="246">
        <f t="shared" si="1"/>
        <v>367</v>
      </c>
      <c r="K13" s="219">
        <f t="shared" si="2"/>
        <v>16</v>
      </c>
      <c r="L13" s="698">
        <v>5</v>
      </c>
      <c r="P13" s="292"/>
    </row>
    <row r="14" spans="1:16" s="211" customFormat="1" ht="18">
      <c r="A14" s="698">
        <v>6</v>
      </c>
      <c r="B14" s="699">
        <v>8</v>
      </c>
      <c r="C14" s="219"/>
      <c r="D14" s="692">
        <f t="shared" si="0"/>
        <v>174.5</v>
      </c>
      <c r="E14" s="700" t="s">
        <v>147</v>
      </c>
      <c r="F14" s="707" t="s">
        <v>83</v>
      </c>
      <c r="G14" s="705">
        <v>160</v>
      </c>
      <c r="H14" s="703">
        <v>189</v>
      </c>
      <c r="I14" s="246">
        <f t="shared" si="1"/>
        <v>365</v>
      </c>
      <c r="K14" s="219">
        <f t="shared" si="2"/>
        <v>16</v>
      </c>
      <c r="L14" s="698">
        <v>6</v>
      </c>
      <c r="P14" s="292"/>
    </row>
    <row r="15" spans="1:17" s="211" customFormat="1" ht="18">
      <c r="A15" s="689">
        <v>7</v>
      </c>
      <c r="B15" s="699">
        <v>15</v>
      </c>
      <c r="C15" s="219"/>
      <c r="D15" s="692">
        <f t="shared" si="0"/>
        <v>150.5</v>
      </c>
      <c r="E15" s="700" t="s">
        <v>148</v>
      </c>
      <c r="F15" s="708" t="s">
        <v>121</v>
      </c>
      <c r="G15" s="705">
        <v>160</v>
      </c>
      <c r="H15" s="703">
        <v>141</v>
      </c>
      <c r="I15" s="246">
        <f t="shared" si="1"/>
        <v>331</v>
      </c>
      <c r="K15" s="219">
        <f t="shared" si="2"/>
        <v>30</v>
      </c>
      <c r="L15" s="697">
        <v>7</v>
      </c>
      <c r="P15" s="292"/>
      <c r="Q15" s="292"/>
    </row>
    <row r="16" spans="1:17" s="211" customFormat="1" ht="18.75" thickBot="1">
      <c r="A16" s="709">
        <v>8</v>
      </c>
      <c r="B16" s="710">
        <v>13</v>
      </c>
      <c r="C16" s="711"/>
      <c r="D16" s="692">
        <f t="shared" si="0"/>
        <v>148.5</v>
      </c>
      <c r="E16" s="700" t="s">
        <v>149</v>
      </c>
      <c r="F16" s="712" t="s">
        <v>189</v>
      </c>
      <c r="G16" s="705">
        <v>160</v>
      </c>
      <c r="H16" s="703">
        <v>137</v>
      </c>
      <c r="I16" s="246">
        <f t="shared" si="1"/>
        <v>323</v>
      </c>
      <c r="K16" s="219">
        <f t="shared" si="2"/>
        <v>26</v>
      </c>
      <c r="L16" s="698">
        <v>8</v>
      </c>
      <c r="P16" s="292"/>
      <c r="Q16" s="292"/>
    </row>
    <row r="17" ht="29.25" customHeight="1" thickBot="1">
      <c r="F17" s="13" t="s">
        <v>150</v>
      </c>
    </row>
    <row r="18" spans="1:14" s="110" customFormat="1" ht="34.5" thickBot="1">
      <c r="A18" s="713" t="s">
        <v>136</v>
      </c>
      <c r="B18" s="714" t="s">
        <v>3</v>
      </c>
      <c r="C18" s="715" t="s">
        <v>151</v>
      </c>
      <c r="D18" s="716" t="s">
        <v>137</v>
      </c>
      <c r="E18" s="716" t="s">
        <v>138</v>
      </c>
      <c r="F18" s="717" t="s">
        <v>4</v>
      </c>
      <c r="G18" s="718">
        <v>1</v>
      </c>
      <c r="H18" s="718">
        <v>2</v>
      </c>
      <c r="I18" s="719">
        <v>3</v>
      </c>
      <c r="J18" s="720">
        <v>4</v>
      </c>
      <c r="K18" s="721" t="s">
        <v>48</v>
      </c>
      <c r="L18" s="714" t="s">
        <v>152</v>
      </c>
      <c r="M18" s="688"/>
      <c r="N18" s="688"/>
    </row>
    <row r="19" spans="1:14" s="211" customFormat="1" ht="16.5" customHeight="1" thickBot="1">
      <c r="A19" s="722">
        <v>1</v>
      </c>
      <c r="B19" s="723">
        <v>8</v>
      </c>
      <c r="C19" s="724">
        <f>IF(D19&lt;150,20,IF(D19&gt;210,-10,IF(D19&gt;150,(190-D19)*0.5,IF(D19&lt;210,(190-D19)*0.5))))</f>
        <v>-9</v>
      </c>
      <c r="D19" s="725">
        <f aca="true" t="shared" si="3" ref="D19:D36">AVERAGE(G19:J19)</f>
        <v>208</v>
      </c>
      <c r="E19" s="725" t="s">
        <v>118</v>
      </c>
      <c r="F19" s="726" t="s">
        <v>83</v>
      </c>
      <c r="G19" s="727">
        <v>224</v>
      </c>
      <c r="H19" s="727">
        <v>202</v>
      </c>
      <c r="I19" s="728">
        <v>214</v>
      </c>
      <c r="J19" s="729">
        <v>192</v>
      </c>
      <c r="K19" s="730">
        <f aca="true" t="shared" si="4" ref="K19:K36">B19*4</f>
        <v>32</v>
      </c>
      <c r="L19" s="731">
        <f aca="true" t="shared" si="5" ref="L19:L36">SUM(G19:J19)+K19</f>
        <v>864</v>
      </c>
      <c r="M19" s="732">
        <f aca="true" t="shared" si="6" ref="M19:M36">L19-$L$26</f>
        <v>114</v>
      </c>
      <c r="N19" s="292"/>
    </row>
    <row r="20" spans="1:14" s="211" customFormat="1" ht="16.5" customHeight="1" thickBot="1">
      <c r="A20" s="733">
        <v>2</v>
      </c>
      <c r="B20" s="733">
        <v>0</v>
      </c>
      <c r="C20" s="734">
        <f>IF(D20&lt;150,20,IF(D20&gt;210,-10,IF(D20&gt;150,(190-D20)*0.5,IF(D20&lt;210,(190-D20)*0.5))))</f>
        <v>-10</v>
      </c>
      <c r="D20" s="725">
        <f t="shared" si="3"/>
        <v>212.25</v>
      </c>
      <c r="E20" s="735" t="s">
        <v>34</v>
      </c>
      <c r="F20" s="736" t="s">
        <v>84</v>
      </c>
      <c r="G20" s="737">
        <v>149</v>
      </c>
      <c r="H20" s="737">
        <v>248</v>
      </c>
      <c r="I20" s="738">
        <v>247</v>
      </c>
      <c r="J20" s="739">
        <v>205</v>
      </c>
      <c r="K20" s="740">
        <f t="shared" si="4"/>
        <v>0</v>
      </c>
      <c r="L20" s="741">
        <f t="shared" si="5"/>
        <v>849</v>
      </c>
      <c r="M20" s="732">
        <f t="shared" si="6"/>
        <v>99</v>
      </c>
      <c r="N20" s="292"/>
    </row>
    <row r="21" spans="1:14" s="211" customFormat="1" ht="16.5" customHeight="1" thickBot="1">
      <c r="A21" s="733">
        <v>3</v>
      </c>
      <c r="B21" s="733">
        <v>9</v>
      </c>
      <c r="C21" s="734">
        <v>15</v>
      </c>
      <c r="D21" s="725">
        <f t="shared" si="3"/>
        <v>203</v>
      </c>
      <c r="E21" s="735" t="s">
        <v>35</v>
      </c>
      <c r="F21" s="742" t="s">
        <v>144</v>
      </c>
      <c r="G21" s="743">
        <v>202</v>
      </c>
      <c r="H21" s="743">
        <v>233</v>
      </c>
      <c r="I21" s="744">
        <v>169</v>
      </c>
      <c r="J21" s="745">
        <v>208</v>
      </c>
      <c r="K21" s="740">
        <f t="shared" si="4"/>
        <v>36</v>
      </c>
      <c r="L21" s="741">
        <f t="shared" si="5"/>
        <v>848</v>
      </c>
      <c r="M21" s="732">
        <f t="shared" si="6"/>
        <v>98</v>
      </c>
      <c r="N21" s="292"/>
    </row>
    <row r="22" spans="1:13" s="211" customFormat="1" ht="16.5" customHeight="1" thickBot="1">
      <c r="A22" s="722">
        <v>4</v>
      </c>
      <c r="B22" s="733">
        <v>20</v>
      </c>
      <c r="C22" s="734">
        <f aca="true" t="shared" si="7" ref="C22:C36">IF(D22&lt;150,20,IF(D22&gt;210,-10,IF(D22&gt;150,(190-D22)*0.5,IF(D22&lt;210,(190-D22)*0.5))))</f>
        <v>3</v>
      </c>
      <c r="D22" s="725">
        <f t="shared" si="3"/>
        <v>184</v>
      </c>
      <c r="E22" s="735" t="s">
        <v>66</v>
      </c>
      <c r="F22" s="746" t="s">
        <v>188</v>
      </c>
      <c r="G22" s="747">
        <v>142</v>
      </c>
      <c r="H22" s="747">
        <v>175</v>
      </c>
      <c r="I22" s="748">
        <v>196</v>
      </c>
      <c r="J22" s="749">
        <v>223</v>
      </c>
      <c r="K22" s="740">
        <f t="shared" si="4"/>
        <v>80</v>
      </c>
      <c r="L22" s="741">
        <f t="shared" si="5"/>
        <v>816</v>
      </c>
      <c r="M22" s="732">
        <f t="shared" si="6"/>
        <v>66</v>
      </c>
    </row>
    <row r="23" spans="1:13" s="211" customFormat="1" ht="16.5" customHeight="1" thickBot="1">
      <c r="A23" s="733">
        <v>5</v>
      </c>
      <c r="B23" s="733">
        <v>8</v>
      </c>
      <c r="C23" s="734">
        <f t="shared" si="7"/>
        <v>-1</v>
      </c>
      <c r="D23" s="725">
        <f t="shared" si="3"/>
        <v>192</v>
      </c>
      <c r="E23" s="735" t="s">
        <v>42</v>
      </c>
      <c r="F23" s="746" t="s">
        <v>79</v>
      </c>
      <c r="G23" s="747">
        <v>178</v>
      </c>
      <c r="H23" s="750">
        <v>210</v>
      </c>
      <c r="I23" s="749">
        <v>213</v>
      </c>
      <c r="J23" s="748">
        <v>167</v>
      </c>
      <c r="K23" s="740">
        <f t="shared" si="4"/>
        <v>32</v>
      </c>
      <c r="L23" s="741">
        <f t="shared" si="5"/>
        <v>800</v>
      </c>
      <c r="M23" s="732">
        <f t="shared" si="6"/>
        <v>50</v>
      </c>
    </row>
    <row r="24" spans="1:13" s="211" customFormat="1" ht="16.5" customHeight="1" thickBot="1">
      <c r="A24" s="733">
        <v>6</v>
      </c>
      <c r="B24" s="733">
        <v>13</v>
      </c>
      <c r="C24" s="734">
        <f t="shared" si="7"/>
        <v>2.375</v>
      </c>
      <c r="D24" s="725">
        <f t="shared" si="3"/>
        <v>185.25</v>
      </c>
      <c r="E24" s="735" t="s">
        <v>38</v>
      </c>
      <c r="F24" s="742" t="s">
        <v>189</v>
      </c>
      <c r="G24" s="751">
        <v>161</v>
      </c>
      <c r="H24" s="751">
        <v>150</v>
      </c>
      <c r="I24" s="745">
        <v>216</v>
      </c>
      <c r="J24" s="745">
        <v>214</v>
      </c>
      <c r="K24" s="740">
        <f t="shared" si="4"/>
        <v>52</v>
      </c>
      <c r="L24" s="741">
        <f t="shared" si="5"/>
        <v>793</v>
      </c>
      <c r="M24" s="732">
        <f t="shared" si="6"/>
        <v>43</v>
      </c>
    </row>
    <row r="25" spans="1:14" s="211" customFormat="1" ht="16.5" customHeight="1" thickBot="1">
      <c r="A25" s="722">
        <v>7</v>
      </c>
      <c r="B25" s="733">
        <v>15</v>
      </c>
      <c r="C25" s="734">
        <f t="shared" si="7"/>
        <v>8.625</v>
      </c>
      <c r="D25" s="725">
        <f t="shared" si="3"/>
        <v>172.75</v>
      </c>
      <c r="E25" s="735" t="s">
        <v>62</v>
      </c>
      <c r="F25" s="742" t="s">
        <v>121</v>
      </c>
      <c r="G25" s="751">
        <v>165</v>
      </c>
      <c r="H25" s="751">
        <v>188</v>
      </c>
      <c r="I25" s="744">
        <v>190</v>
      </c>
      <c r="J25" s="744">
        <v>148</v>
      </c>
      <c r="K25" s="740">
        <f t="shared" si="4"/>
        <v>60</v>
      </c>
      <c r="L25" s="741">
        <f t="shared" si="5"/>
        <v>751</v>
      </c>
      <c r="M25" s="732">
        <f t="shared" si="6"/>
        <v>1</v>
      </c>
      <c r="N25" s="292"/>
    </row>
    <row r="26" spans="1:14" s="211" customFormat="1" ht="16.5" customHeight="1" thickBot="1">
      <c r="A26" s="752">
        <v>8</v>
      </c>
      <c r="B26" s="752">
        <v>7</v>
      </c>
      <c r="C26" s="753">
        <f t="shared" si="7"/>
        <v>4.75</v>
      </c>
      <c r="D26" s="754">
        <f t="shared" si="3"/>
        <v>180.5</v>
      </c>
      <c r="E26" s="754" t="s">
        <v>39</v>
      </c>
      <c r="F26" s="755" t="s">
        <v>109</v>
      </c>
      <c r="G26" s="756">
        <v>161</v>
      </c>
      <c r="H26" s="756">
        <v>195</v>
      </c>
      <c r="I26" s="757">
        <v>193</v>
      </c>
      <c r="J26" s="757">
        <v>173</v>
      </c>
      <c r="K26" s="758">
        <f t="shared" si="4"/>
        <v>28</v>
      </c>
      <c r="L26" s="759">
        <f t="shared" si="5"/>
        <v>750</v>
      </c>
      <c r="M26" s="732">
        <f t="shared" si="6"/>
        <v>0</v>
      </c>
      <c r="N26" s="292"/>
    </row>
    <row r="27" spans="1:19" s="211" customFormat="1" ht="16.5" customHeight="1" thickBot="1">
      <c r="A27" s="690">
        <v>9</v>
      </c>
      <c r="B27" s="690">
        <v>13</v>
      </c>
      <c r="C27" s="691">
        <f t="shared" si="7"/>
        <v>8.875</v>
      </c>
      <c r="D27" s="692">
        <f t="shared" si="3"/>
        <v>172.25</v>
      </c>
      <c r="E27" s="760" t="s">
        <v>40</v>
      </c>
      <c r="F27" s="761" t="s">
        <v>127</v>
      </c>
      <c r="G27" s="695">
        <v>166</v>
      </c>
      <c r="H27" s="762">
        <v>131</v>
      </c>
      <c r="I27" s="763">
        <v>246</v>
      </c>
      <c r="J27" s="764">
        <v>146</v>
      </c>
      <c r="K27" s="765">
        <f t="shared" si="4"/>
        <v>52</v>
      </c>
      <c r="L27" s="766">
        <f t="shared" si="5"/>
        <v>741</v>
      </c>
      <c r="M27" s="732">
        <f t="shared" si="6"/>
        <v>-9</v>
      </c>
      <c r="N27" s="767"/>
      <c r="O27" s="768"/>
      <c r="P27" s="768"/>
      <c r="Q27" s="768"/>
      <c r="R27" s="292"/>
      <c r="S27" s="292"/>
    </row>
    <row r="28" spans="1:19" s="211" customFormat="1" ht="16.5" customHeight="1" thickBot="1">
      <c r="A28" s="769">
        <v>10</v>
      </c>
      <c r="B28" s="699">
        <v>20</v>
      </c>
      <c r="C28" s="691">
        <f t="shared" si="7"/>
        <v>13.125</v>
      </c>
      <c r="D28" s="692">
        <f t="shared" si="3"/>
        <v>163.75</v>
      </c>
      <c r="E28" s="770" t="s">
        <v>60</v>
      </c>
      <c r="F28" s="771" t="s">
        <v>68</v>
      </c>
      <c r="G28" s="772">
        <v>116</v>
      </c>
      <c r="H28" s="772">
        <v>159</v>
      </c>
      <c r="I28" s="773">
        <v>221</v>
      </c>
      <c r="J28" s="774">
        <v>159</v>
      </c>
      <c r="K28" s="775">
        <f t="shared" si="4"/>
        <v>80</v>
      </c>
      <c r="L28" s="776">
        <f t="shared" si="5"/>
        <v>735</v>
      </c>
      <c r="M28" s="732">
        <f t="shared" si="6"/>
        <v>-15</v>
      </c>
      <c r="N28" s="767"/>
      <c r="O28" s="768"/>
      <c r="P28" s="768"/>
      <c r="Q28" s="768"/>
      <c r="R28" s="292"/>
      <c r="S28" s="292"/>
    </row>
    <row r="29" spans="1:17" s="211" customFormat="1" ht="16.5" customHeight="1" thickBot="1">
      <c r="A29" s="699">
        <v>11</v>
      </c>
      <c r="B29" s="699">
        <v>11</v>
      </c>
      <c r="C29" s="691">
        <f t="shared" si="7"/>
        <v>9.25</v>
      </c>
      <c r="D29" s="692">
        <f t="shared" si="3"/>
        <v>171.5</v>
      </c>
      <c r="E29" s="770" t="s">
        <v>61</v>
      </c>
      <c r="F29" s="771" t="s">
        <v>23</v>
      </c>
      <c r="G29" s="772">
        <v>174</v>
      </c>
      <c r="H29" s="772">
        <v>181</v>
      </c>
      <c r="I29" s="774">
        <v>162</v>
      </c>
      <c r="J29" s="774">
        <v>169</v>
      </c>
      <c r="K29" s="775">
        <f t="shared" si="4"/>
        <v>44</v>
      </c>
      <c r="L29" s="776">
        <f t="shared" si="5"/>
        <v>730</v>
      </c>
      <c r="M29" s="732">
        <f t="shared" si="6"/>
        <v>-20</v>
      </c>
      <c r="N29" s="767"/>
      <c r="O29" s="777"/>
      <c r="P29" s="777"/>
      <c r="Q29" s="777"/>
    </row>
    <row r="30" spans="1:17" s="211" customFormat="1" ht="16.5" customHeight="1" thickBot="1">
      <c r="A30" s="699">
        <v>12</v>
      </c>
      <c r="B30" s="699">
        <v>16</v>
      </c>
      <c r="C30" s="691">
        <f t="shared" si="7"/>
        <v>12.5</v>
      </c>
      <c r="D30" s="692">
        <f t="shared" si="3"/>
        <v>165</v>
      </c>
      <c r="E30" s="770" t="s">
        <v>37</v>
      </c>
      <c r="F30" s="707" t="s">
        <v>81</v>
      </c>
      <c r="G30" s="705">
        <v>147</v>
      </c>
      <c r="H30" s="778">
        <v>202</v>
      </c>
      <c r="I30" s="779">
        <v>149</v>
      </c>
      <c r="J30" s="779">
        <v>162</v>
      </c>
      <c r="K30" s="775">
        <f t="shared" si="4"/>
        <v>64</v>
      </c>
      <c r="L30" s="776">
        <f t="shared" si="5"/>
        <v>724</v>
      </c>
      <c r="M30" s="732">
        <f t="shared" si="6"/>
        <v>-26</v>
      </c>
      <c r="N30" s="767"/>
      <c r="O30" s="777"/>
      <c r="P30" s="777"/>
      <c r="Q30" s="777"/>
    </row>
    <row r="31" spans="1:17" s="211" customFormat="1" ht="16.5" customHeight="1" thickBot="1">
      <c r="A31" s="769">
        <v>13</v>
      </c>
      <c r="B31" s="699">
        <v>17</v>
      </c>
      <c r="C31" s="691">
        <f t="shared" si="7"/>
        <v>15.75</v>
      </c>
      <c r="D31" s="692">
        <f t="shared" si="3"/>
        <v>158.5</v>
      </c>
      <c r="E31" s="770" t="s">
        <v>65</v>
      </c>
      <c r="F31" s="771" t="s">
        <v>59</v>
      </c>
      <c r="G31" s="772">
        <v>161</v>
      </c>
      <c r="H31" s="772">
        <v>132</v>
      </c>
      <c r="I31" s="774">
        <v>171</v>
      </c>
      <c r="J31" s="774">
        <v>170</v>
      </c>
      <c r="K31" s="775">
        <f t="shared" si="4"/>
        <v>68</v>
      </c>
      <c r="L31" s="776">
        <f t="shared" si="5"/>
        <v>702</v>
      </c>
      <c r="M31" s="732">
        <f t="shared" si="6"/>
        <v>-48</v>
      </c>
      <c r="N31" s="767"/>
      <c r="O31" s="777"/>
      <c r="P31" s="777"/>
      <c r="Q31" s="777"/>
    </row>
    <row r="32" spans="1:17" s="211" customFormat="1" ht="16.5" customHeight="1" thickBot="1">
      <c r="A32" s="699">
        <v>14</v>
      </c>
      <c r="B32" s="699">
        <v>5</v>
      </c>
      <c r="C32" s="691">
        <f t="shared" si="7"/>
        <v>10.75</v>
      </c>
      <c r="D32" s="692">
        <f t="shared" si="3"/>
        <v>168.5</v>
      </c>
      <c r="E32" s="770" t="s">
        <v>44</v>
      </c>
      <c r="F32" s="780" t="s">
        <v>130</v>
      </c>
      <c r="G32" s="781">
        <v>181</v>
      </c>
      <c r="H32" s="781">
        <v>169</v>
      </c>
      <c r="I32" s="782">
        <v>146</v>
      </c>
      <c r="J32" s="782">
        <v>178</v>
      </c>
      <c r="K32" s="775">
        <f t="shared" si="4"/>
        <v>20</v>
      </c>
      <c r="L32" s="776">
        <f t="shared" si="5"/>
        <v>694</v>
      </c>
      <c r="M32" s="732">
        <f t="shared" si="6"/>
        <v>-56</v>
      </c>
      <c r="N32" s="767"/>
      <c r="O32" s="777"/>
      <c r="P32" s="777"/>
      <c r="Q32" s="777"/>
    </row>
    <row r="33" spans="1:17" s="211" customFormat="1" ht="16.5" customHeight="1" thickBot="1">
      <c r="A33" s="699">
        <v>15</v>
      </c>
      <c r="B33" s="699">
        <v>12</v>
      </c>
      <c r="C33" s="691">
        <f t="shared" si="7"/>
        <v>14.375</v>
      </c>
      <c r="D33" s="692">
        <f t="shared" si="3"/>
        <v>161.25</v>
      </c>
      <c r="E33" s="770" t="s">
        <v>33</v>
      </c>
      <c r="F33" s="771" t="s">
        <v>123</v>
      </c>
      <c r="G33" s="772">
        <v>170</v>
      </c>
      <c r="H33" s="772">
        <v>164</v>
      </c>
      <c r="I33" s="774">
        <v>142</v>
      </c>
      <c r="J33" s="774">
        <v>169</v>
      </c>
      <c r="K33" s="775">
        <f t="shared" si="4"/>
        <v>48</v>
      </c>
      <c r="L33" s="776">
        <f t="shared" si="5"/>
        <v>693</v>
      </c>
      <c r="M33" s="732">
        <f t="shared" si="6"/>
        <v>-57</v>
      </c>
      <c r="N33" s="767"/>
      <c r="O33" s="777"/>
      <c r="P33" s="777"/>
      <c r="Q33" s="777"/>
    </row>
    <row r="34" spans="1:18" s="211" customFormat="1" ht="16.5" customHeight="1" thickBot="1">
      <c r="A34" s="769">
        <v>16</v>
      </c>
      <c r="B34" s="699">
        <v>20</v>
      </c>
      <c r="C34" s="691">
        <f t="shared" si="7"/>
        <v>20</v>
      </c>
      <c r="D34" s="692">
        <f t="shared" si="3"/>
        <v>146</v>
      </c>
      <c r="E34" s="770" t="s">
        <v>31</v>
      </c>
      <c r="F34" s="771" t="s">
        <v>14</v>
      </c>
      <c r="G34" s="705">
        <v>134</v>
      </c>
      <c r="H34" s="772">
        <v>156</v>
      </c>
      <c r="I34" s="774">
        <v>126</v>
      </c>
      <c r="J34" s="774">
        <v>168</v>
      </c>
      <c r="K34" s="775">
        <f t="shared" si="4"/>
        <v>80</v>
      </c>
      <c r="L34" s="776">
        <f t="shared" si="5"/>
        <v>664</v>
      </c>
      <c r="M34" s="732">
        <f t="shared" si="6"/>
        <v>-86</v>
      </c>
      <c r="N34" s="767"/>
      <c r="O34" s="768"/>
      <c r="P34" s="768"/>
      <c r="Q34" s="768"/>
      <c r="R34" s="292"/>
    </row>
    <row r="35" spans="1:18" s="211" customFormat="1" ht="16.5" customHeight="1" thickBot="1">
      <c r="A35" s="699">
        <v>17</v>
      </c>
      <c r="B35" s="699">
        <v>20</v>
      </c>
      <c r="C35" s="691">
        <f t="shared" si="7"/>
        <v>20</v>
      </c>
      <c r="D35" s="692">
        <f t="shared" si="3"/>
        <v>133.5</v>
      </c>
      <c r="E35" s="770" t="s">
        <v>153</v>
      </c>
      <c r="F35" s="771" t="s">
        <v>67</v>
      </c>
      <c r="G35" s="705">
        <v>169</v>
      </c>
      <c r="H35" s="772">
        <v>164</v>
      </c>
      <c r="I35" s="774">
        <v>101</v>
      </c>
      <c r="J35" s="774">
        <v>100</v>
      </c>
      <c r="K35" s="775">
        <f t="shared" si="4"/>
        <v>80</v>
      </c>
      <c r="L35" s="776">
        <f t="shared" si="5"/>
        <v>614</v>
      </c>
      <c r="M35" s="732">
        <f t="shared" si="6"/>
        <v>-136</v>
      </c>
      <c r="N35" s="767"/>
      <c r="O35" s="768"/>
      <c r="P35" s="768"/>
      <c r="Q35" s="768"/>
      <c r="R35" s="292"/>
    </row>
    <row r="36" spans="1:18" s="211" customFormat="1" ht="16.5" customHeight="1" thickBot="1">
      <c r="A36" s="699">
        <v>18</v>
      </c>
      <c r="B36" s="699">
        <v>20</v>
      </c>
      <c r="C36" s="691">
        <f t="shared" si="7"/>
        <v>20</v>
      </c>
      <c r="D36" s="692">
        <f t="shared" si="3"/>
        <v>118.5</v>
      </c>
      <c r="E36" s="770" t="s">
        <v>36</v>
      </c>
      <c r="F36" s="771" t="s">
        <v>94</v>
      </c>
      <c r="G36" s="705">
        <v>110</v>
      </c>
      <c r="H36" s="772">
        <v>122</v>
      </c>
      <c r="I36" s="774">
        <v>109</v>
      </c>
      <c r="J36" s="774">
        <v>133</v>
      </c>
      <c r="K36" s="775">
        <f t="shared" si="4"/>
        <v>80</v>
      </c>
      <c r="L36" s="776">
        <f t="shared" si="5"/>
        <v>554</v>
      </c>
      <c r="M36" s="732">
        <f t="shared" si="6"/>
        <v>-196</v>
      </c>
      <c r="N36" s="767"/>
      <c r="O36" s="768"/>
      <c r="P36" s="768"/>
      <c r="Q36" s="768"/>
      <c r="R36" s="292"/>
    </row>
  </sheetData>
  <sheetProtection password="CF7A" sheet="1" objects="1" scenarios="1" selectLockedCells="1" selectUnlockedCells="1"/>
  <printOptions horizontalCentered="1" verticalCentered="1"/>
  <pageMargins left="0.28" right="0.32" top="0.34" bottom="0.54" header="0.12" footer="0.4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JW</cp:lastModifiedBy>
  <dcterms:created xsi:type="dcterms:W3CDTF">2008-07-26T11:40:04Z</dcterms:created>
  <dcterms:modified xsi:type="dcterms:W3CDTF">2008-07-30T10:23:25Z</dcterms:modified>
  <cp:category/>
  <cp:version/>
  <cp:contentType/>
  <cp:contentStatus/>
</cp:coreProperties>
</file>