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255" windowWidth="8730" windowHeight="10305" activeTab="0"/>
  </bookViews>
  <sheets>
    <sheet name="dec2007" sheetId="1" r:id="rId1"/>
  </sheets>
  <definedNames/>
  <calcPr fullCalcOnLoad="1"/>
</workbook>
</file>

<file path=xl/sharedStrings.xml><?xml version="1.0" encoding="utf-8"?>
<sst xmlns="http://schemas.openxmlformats.org/spreadsheetml/2006/main" count="82" uniqueCount="60">
  <si>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</si>
  <si>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</si>
  <si>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</si>
  <si>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</si>
  <si>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</si>
  <si>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</si>
  <si>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</si>
  <si>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</si>
  <si>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</si>
  <si>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</si>
  <si>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</si>
  <si>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</si>
  <si>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II</t>
  </si>
  <si>
    <t>III</t>
  </si>
  <si>
    <t>IV</t>
  </si>
  <si>
    <t>V</t>
  </si>
  <si>
    <t>VI</t>
  </si>
  <si>
    <t>VII</t>
  </si>
  <si>
    <t>Place Qualif.</t>
  </si>
  <si>
    <t>MIN</t>
  </si>
  <si>
    <t>MAX</t>
  </si>
  <si>
    <t>avg kval.</t>
  </si>
  <si>
    <t>Rez. For NEW  Player</t>
  </si>
  <si>
    <t>G3</t>
  </si>
  <si>
    <t>G4</t>
  </si>
  <si>
    <t>rezult w/o HDC</t>
  </si>
  <si>
    <t>HDC</t>
  </si>
  <si>
    <t>Rez+hdc</t>
  </si>
  <si>
    <t>Andrejs Tračs</t>
  </si>
  <si>
    <t>Artūrs Bricis</t>
  </si>
  <si>
    <t>Daniels Vēzis</t>
  </si>
  <si>
    <t>Dmitrijs Dolgovs</t>
  </si>
  <si>
    <t>Einārs Lindermanis</t>
  </si>
  <si>
    <t>Jānis Lazda</t>
  </si>
  <si>
    <t xml:space="preserve">Jelena Šorohova </t>
  </si>
  <si>
    <t>Jurijs Urjasovs</t>
  </si>
  <si>
    <t>Marina Petrova</t>
  </si>
  <si>
    <t>Sandra Brice</t>
  </si>
  <si>
    <t>Svetlana Virvinska</t>
  </si>
  <si>
    <t>Veronika Hudjakova</t>
  </si>
  <si>
    <t>Vadims Virvinskis</t>
  </si>
  <si>
    <t>18B</t>
  </si>
  <si>
    <t>17A</t>
  </si>
  <si>
    <t>22B</t>
  </si>
  <si>
    <t>21A</t>
  </si>
  <si>
    <t>17B</t>
  </si>
  <si>
    <t>16A</t>
  </si>
  <si>
    <t>20B</t>
  </si>
  <si>
    <t>22A</t>
  </si>
  <si>
    <t>18A</t>
  </si>
  <si>
    <t>20A</t>
  </si>
  <si>
    <t>19B</t>
  </si>
  <si>
    <t>19A</t>
  </si>
  <si>
    <t>21B</t>
  </si>
  <si>
    <t>G5</t>
  </si>
  <si>
    <t>G6</t>
  </si>
  <si>
    <t>Pins     +      hdc</t>
  </si>
  <si>
    <t>avg 6</t>
  </si>
  <si>
    <t>k</t>
  </si>
  <si>
    <t>Kvalifikacija  9pin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</si>
</sst>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b/>
      <sz val="16"/>
      <color indexed="8"/>
      <name val="Arial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1"/>
      <name val="Arial Cyr"/>
      <family val="0"/>
    </font>
    <font>
      <sz val="10"/>
      <name val="Arial Cyr"/>
      <family val="0"/>
    </font>
    <font>
      <sz val="14"/>
      <name val="Arial"/>
      <family val="0"/>
    </font>
    <font>
      <b/>
      <sz val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1" fontId="7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10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1" fontId="13" fillId="3" borderId="2" xfId="0" applyNumberFormat="1" applyFont="1" applyFill="1" applyBorder="1" applyAlignment="1" applyProtection="1">
      <alignment horizontal="center"/>
      <protection locked="0"/>
    </xf>
    <xf numFmtId="1" fontId="1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1" fontId="15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1" fontId="13" fillId="3" borderId="3" xfId="21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9" fontId="18" fillId="3" borderId="4" xfId="0" applyNumberFormat="1" applyFont="1" applyFill="1" applyBorder="1" applyAlignment="1">
      <alignment horizontal="center" shrinkToFit="1"/>
    </xf>
    <xf numFmtId="0" fontId="18" fillId="3" borderId="0" xfId="0" applyFont="1" applyFill="1" applyAlignment="1">
      <alignment horizontal="center"/>
    </xf>
    <xf numFmtId="9" fontId="17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20" fillId="0" borderId="3" xfId="2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21" applyFont="1" applyFill="1" applyBorder="1" applyAlignment="1" applyProtection="1">
      <alignment horizontal="left" vertical="center" indent="1"/>
      <protection locked="0"/>
    </xf>
    <xf numFmtId="0" fontId="15" fillId="0" borderId="3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21" applyFont="1" applyFill="1" applyBorder="1" applyAlignment="1" applyProtection="1">
      <alignment horizontal="left" vertical="center" indent="1"/>
      <protection locked="0"/>
    </xf>
    <xf numFmtId="1" fontId="0" fillId="0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1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23" fillId="0" borderId="2" xfId="0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1" fontId="16" fillId="4" borderId="2" xfId="0" applyNumberFormat="1" applyFont="1" applyFill="1" applyBorder="1" applyAlignment="1" applyProtection="1">
      <alignment/>
      <protection locked="0"/>
    </xf>
    <xf numFmtId="0" fontId="5" fillId="5" borderId="2" xfId="0" applyFont="1" applyFill="1" applyBorder="1" applyAlignment="1" applyProtection="1">
      <alignment/>
      <protection locked="0"/>
    </xf>
    <xf numFmtId="0" fontId="9" fillId="0" borderId="2" xfId="0" applyFont="1" applyBorder="1" applyAlignment="1" applyProtection="1">
      <alignment/>
      <protection locked="0"/>
    </xf>
    <xf numFmtId="180" fontId="0" fillId="0" borderId="2" xfId="0" applyNumberFormat="1" applyBorder="1" applyAlignment="1" applyProtection="1">
      <alignment/>
      <protection locked="0"/>
    </xf>
    <xf numFmtId="1" fontId="16" fillId="4" borderId="3" xfId="0" applyNumberFormat="1" applyFont="1" applyFill="1" applyBorder="1" applyAlignment="1" applyProtection="1">
      <alignment/>
      <protection locked="0"/>
    </xf>
    <xf numFmtId="0" fontId="24" fillId="0" borderId="0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26" fillId="7" borderId="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" fontId="16" fillId="4" borderId="1" xfId="0" applyNumberFormat="1" applyFont="1" applyFill="1" applyBorder="1" applyAlignment="1" applyProtection="1">
      <alignment/>
      <protection locked="0"/>
    </xf>
    <xf numFmtId="1" fontId="5" fillId="0" borderId="3" xfId="0" applyNumberFormat="1" applyFont="1" applyFill="1" applyBorder="1" applyAlignment="1" applyProtection="1">
      <alignment horizontal="center"/>
      <protection locked="0"/>
    </xf>
    <xf numFmtId="1" fontId="22" fillId="0" borderId="3" xfId="0" applyNumberFormat="1" applyFont="1" applyFill="1" applyBorder="1" applyAlignment="1" applyProtection="1">
      <alignment horizontal="center"/>
      <protection locked="0"/>
    </xf>
    <xf numFmtId="1" fontId="22" fillId="0" borderId="2" xfId="0" applyNumberFormat="1" applyFont="1" applyFill="1" applyBorder="1" applyAlignment="1" applyProtection="1">
      <alignment horizontal="center"/>
      <protection locked="0"/>
    </xf>
    <xf numFmtId="1" fontId="5" fillId="8" borderId="7" xfId="0" applyNumberFormat="1" applyFont="1" applyFill="1" applyBorder="1" applyAlignment="1" applyProtection="1">
      <alignment horizontal="center"/>
      <protection locked="0"/>
    </xf>
    <xf numFmtId="1" fontId="5" fillId="8" borderId="3" xfId="0" applyNumberFormat="1" applyFont="1" applyFill="1" applyBorder="1" applyAlignment="1" applyProtection="1">
      <alignment horizontal="center"/>
      <protection locked="0"/>
    </xf>
    <xf numFmtId="1" fontId="16" fillId="4" borderId="8" xfId="0" applyNumberFormat="1" applyFont="1" applyFill="1" applyBorder="1" applyAlignment="1" applyProtection="1">
      <alignment/>
      <protection locked="0"/>
    </xf>
    <xf numFmtId="1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/>
      <protection locked="0"/>
    </xf>
    <xf numFmtId="1" fontId="6" fillId="2" borderId="3" xfId="0" applyNumberFormat="1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0" fontId="16" fillId="7" borderId="3" xfId="0" applyFont="1" applyFill="1" applyBorder="1" applyAlignment="1" applyProtection="1">
      <alignment horizontal="center" vertical="center"/>
      <protection locked="0"/>
    </xf>
    <xf numFmtId="0" fontId="16" fillId="7" borderId="3" xfId="21" applyFont="1" applyFill="1" applyBorder="1" applyAlignment="1" applyProtection="1">
      <alignment horizontal="center" vertical="center"/>
      <protection locked="0"/>
    </xf>
    <xf numFmtId="0" fontId="5" fillId="0" borderId="2" xfId="21" applyFont="1" applyFill="1" applyBorder="1" applyAlignment="1" applyProtection="1">
      <alignment horizontal="left" vertical="center" indent="1"/>
      <protection locked="0"/>
    </xf>
    <xf numFmtId="1" fontId="5" fillId="8" borderId="1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21" applyFont="1" applyFill="1" applyBorder="1" applyAlignment="1" applyProtection="1">
      <alignment horizontal="left" vertical="center" indent="1"/>
      <protection locked="0"/>
    </xf>
    <xf numFmtId="1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/>
      <protection locked="0"/>
    </xf>
    <xf numFmtId="0" fontId="9" fillId="0" borderId="1" xfId="0" applyFont="1" applyBorder="1" applyAlignment="1" applyProtection="1">
      <alignment/>
      <protection locked="0"/>
    </xf>
    <xf numFmtId="180" fontId="0" fillId="0" borderId="9" xfId="0" applyNumberFormat="1" applyBorder="1" applyAlignment="1" applyProtection="1">
      <alignment/>
      <protection locked="0"/>
    </xf>
    <xf numFmtId="0" fontId="5" fillId="7" borderId="10" xfId="21" applyFont="1" applyFill="1" applyBorder="1" applyAlignment="1" applyProtection="1">
      <alignment horizontal="left" vertical="center" indent="1"/>
      <protection locked="0"/>
    </xf>
    <xf numFmtId="1" fontId="0" fillId="0" borderId="11" xfId="0" applyNumberFormat="1" applyBorder="1" applyAlignment="1">
      <alignment horizontal="center"/>
    </xf>
    <xf numFmtId="0" fontId="5" fillId="7" borderId="12" xfId="21" applyFont="1" applyFill="1" applyBorder="1" applyAlignment="1" applyProtection="1">
      <alignment horizontal="left" vertical="center" indent="1"/>
      <protection locked="0"/>
    </xf>
    <xf numFmtId="1" fontId="0" fillId="0" borderId="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80" fontId="15" fillId="0" borderId="3" xfId="0" applyNumberFormat="1" applyFont="1" applyFill="1" applyBorder="1" applyAlignment="1" applyProtection="1">
      <alignment horizontal="center"/>
      <protection locked="0"/>
    </xf>
    <xf numFmtId="1" fontId="19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locked="0"/>
    </xf>
    <xf numFmtId="1" fontId="13" fillId="3" borderId="8" xfId="21" applyNumberFormat="1" applyFont="1" applyFill="1" applyBorder="1" applyAlignment="1" applyProtection="1">
      <alignment horizontal="center"/>
      <protection locked="0"/>
    </xf>
    <xf numFmtId="1" fontId="16" fillId="0" borderId="8" xfId="0" applyNumberFormat="1" applyFont="1" applyFill="1" applyBorder="1" applyAlignment="1" applyProtection="1">
      <alignment horizontal="center"/>
      <protection locked="0"/>
    </xf>
    <xf numFmtId="0" fontId="5" fillId="0" borderId="8" xfId="21" applyFont="1" applyFill="1" applyBorder="1" applyAlignment="1" applyProtection="1">
      <alignment horizontal="left" vertical="center" indent="1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180" fontId="15" fillId="0" borderId="8" xfId="0" applyNumberFormat="1" applyFont="1" applyFill="1" applyBorder="1" applyAlignment="1" applyProtection="1">
      <alignment horizontal="center"/>
      <protection locked="0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1" fontId="15" fillId="0" borderId="8" xfId="0" applyNumberFormat="1" applyFont="1" applyFill="1" applyBorder="1" applyAlignment="1" applyProtection="1">
      <alignment horizontal="center"/>
      <protection locked="0"/>
    </xf>
    <xf numFmtId="1" fontId="4" fillId="0" borderId="8" xfId="0" applyNumberFormat="1" applyFont="1" applyBorder="1" applyAlignment="1" applyProtection="1">
      <alignment horizontal="center"/>
      <protection locked="0"/>
    </xf>
    <xf numFmtId="1" fontId="0" fillId="0" borderId="2" xfId="0" applyNumberFormat="1" applyFill="1" applyBorder="1" applyAlignment="1">
      <alignment horizontal="center"/>
    </xf>
    <xf numFmtId="180" fontId="15" fillId="0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14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25" fillId="0" borderId="16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27" fillId="0" borderId="18" xfId="0" applyFont="1" applyFill="1" applyBorder="1" applyAlignment="1">
      <alignment horizontal="left"/>
    </xf>
    <xf numFmtId="0" fontId="0" fillId="0" borderId="19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emf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934700" y="9105900"/>
          <a:ext cx="0" cy="0"/>
          <a:chOff x="821" y="757"/>
          <a:chExt cx="248" cy="15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28575</xdr:colOff>
      <xdr:row>0</xdr:row>
      <xdr:rowOff>228600</xdr:rowOff>
    </xdr:from>
    <xdr:to>
      <xdr:col>8</xdr:col>
      <xdr:colOff>304800</xdr:colOff>
      <xdr:row>0</xdr:row>
      <xdr:rowOff>1123950</xdr:rowOff>
    </xdr:to>
    <xdr:grpSp>
      <xdr:nvGrpSpPr>
        <xdr:cNvPr id="5" name="Group 5"/>
        <xdr:cNvGrpSpPr>
          <a:grpSpLocks/>
        </xdr:cNvGrpSpPr>
      </xdr:nvGrpSpPr>
      <xdr:grpSpPr>
        <a:xfrm>
          <a:off x="4352925" y="228600"/>
          <a:ext cx="1933575" cy="895350"/>
          <a:chOff x="631" y="1313"/>
          <a:chExt cx="224" cy="115"/>
        </a:xfrm>
        <a:solidFill>
          <a:srgbClr val="FFFFFF"/>
        </a:solidFill>
      </xdr:grpSpPr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grpSp>
      <xdr:nvGrpSpPr>
        <xdr:cNvPr id="8" name="Group 12"/>
        <xdr:cNvGrpSpPr>
          <a:grpSpLocks/>
        </xdr:cNvGrpSpPr>
      </xdr:nvGrpSpPr>
      <xdr:grpSpPr>
        <a:xfrm>
          <a:off x="10934700" y="9105900"/>
          <a:ext cx="0" cy="0"/>
          <a:chOff x="631" y="1313"/>
          <a:chExt cx="224" cy="115"/>
        </a:xfrm>
        <a:solidFill>
          <a:srgbClr val="FFFFFF"/>
        </a:solidFill>
      </xdr:grpSpPr>
      <xdr:pic>
        <xdr:nvPicPr>
          <xdr:cNvPr id="9" name="Picture 1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180975</xdr:colOff>
      <xdr:row>3</xdr:row>
      <xdr:rowOff>190500</xdr:rowOff>
    </xdr:from>
    <xdr:to>
      <xdr:col>12</xdr:col>
      <xdr:colOff>28575</xdr:colOff>
      <xdr:row>10</xdr:row>
      <xdr:rowOff>390525</xdr:rowOff>
    </xdr:to>
    <xdr:sp>
      <xdr:nvSpPr>
        <xdr:cNvPr id="11" name="AutoShape 15"/>
        <xdr:cNvSpPr>
          <a:spLocks/>
        </xdr:cNvSpPr>
      </xdr:nvSpPr>
      <xdr:spPr>
        <a:xfrm rot="16200000">
          <a:off x="7810500" y="2114550"/>
          <a:ext cx="647700" cy="189547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1819275</xdr:colOff>
      <xdr:row>0</xdr:row>
      <xdr:rowOff>66675</xdr:rowOff>
    </xdr:from>
    <xdr:to>
      <xdr:col>3</xdr:col>
      <xdr:colOff>257175</xdr:colOff>
      <xdr:row>0</xdr:row>
      <xdr:rowOff>1190625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52700" y="66675"/>
          <a:ext cx="1076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266700</xdr:colOff>
      <xdr:row>13</xdr:row>
      <xdr:rowOff>152400</xdr:rowOff>
    </xdr:from>
    <xdr:to>
      <xdr:col>20</xdr:col>
      <xdr:colOff>361950</xdr:colOff>
      <xdr:row>21</xdr:row>
      <xdr:rowOff>66675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01400" y="5915025"/>
          <a:ext cx="15240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>
    <tabColor indexed="44"/>
  </sheetPr>
  <dimension ref="A1:AC31"/>
  <sheetViews>
    <sheetView tabSelected="1" zoomScale="75" zoomScaleNormal="75" zoomScaleSheetLayoutView="75" workbookViewId="0" topLeftCell="A1">
      <selection activeCell="F11" sqref="F11"/>
    </sheetView>
  </sheetViews>
  <sheetFormatPr defaultColWidth="9.140625" defaultRowHeight="12.75"/>
  <cols>
    <col min="1" max="1" width="5.7109375" style="1" customWidth="1"/>
    <col min="2" max="2" width="5.28125" style="6" customWidth="1"/>
    <col min="3" max="3" width="39.57421875" style="40" bestFit="1" customWidth="1"/>
    <col min="4" max="4" width="6.00390625" style="8" bestFit="1" customWidth="1"/>
    <col min="5" max="6" width="8.28125" style="1" customWidth="1"/>
    <col min="7" max="8" width="8.28125" style="3" customWidth="1"/>
    <col min="9" max="9" width="8.28125" style="10" customWidth="1"/>
    <col min="10" max="10" width="8.28125" style="3" customWidth="1"/>
    <col min="11" max="11" width="8.140625" style="2" customWidth="1"/>
    <col min="12" max="12" width="12.00390625" style="2" customWidth="1"/>
    <col min="13" max="13" width="8.28125" style="2" customWidth="1"/>
    <col min="14" max="14" width="5.8515625" style="3" bestFit="1" customWidth="1"/>
    <col min="15" max="15" width="5.421875" style="4" bestFit="1" customWidth="1"/>
    <col min="16" max="16" width="10.8515625" style="0" customWidth="1"/>
    <col min="17" max="23" width="7.140625" style="0" customWidth="1"/>
    <col min="24" max="24" width="7.00390625" style="0" customWidth="1"/>
    <col min="25" max="25" width="8.7109375" style="0" customWidth="1"/>
  </cols>
  <sheetData>
    <row r="1" spans="1:11" ht="94.5" customHeigh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8" ht="18">
      <c r="A2" s="5"/>
      <c r="C2" s="7" t="s">
        <v>0</v>
      </c>
      <c r="E2" s="9"/>
      <c r="F2" s="9"/>
      <c r="G2" s="9"/>
      <c r="H2" s="9"/>
    </row>
    <row r="3" spans="1:15" ht="39" thickBot="1">
      <c r="A3" s="11" t="s">
        <v>1</v>
      </c>
      <c r="B3" s="12" t="s">
        <v>2</v>
      </c>
      <c r="C3" s="13" t="s">
        <v>3</v>
      </c>
      <c r="D3" s="14" t="s">
        <v>4</v>
      </c>
      <c r="E3" s="15" t="s">
        <v>57</v>
      </c>
      <c r="F3" s="15" t="s">
        <v>6</v>
      </c>
      <c r="G3" s="16" t="s">
        <v>7</v>
      </c>
      <c r="H3" s="17" t="s">
        <v>8</v>
      </c>
      <c r="I3" s="18" t="s">
        <v>9</v>
      </c>
      <c r="J3" s="19" t="s">
        <v>10</v>
      </c>
      <c r="L3" s="10"/>
      <c r="N3" s="2"/>
      <c r="O3" s="2"/>
    </row>
    <row r="4" spans="1:15" ht="18.75" thickBot="1">
      <c r="A4" s="20" t="s">
        <v>11</v>
      </c>
      <c r="B4" s="22">
        <v>1</v>
      </c>
      <c r="C4" s="42" t="s">
        <v>32</v>
      </c>
      <c r="D4" s="119" t="s">
        <v>52</v>
      </c>
      <c r="E4" s="120">
        <v>257</v>
      </c>
      <c r="F4" s="21">
        <v>277</v>
      </c>
      <c r="G4" s="22">
        <f aca="true" t="shared" si="0" ref="G4:G10">SUM(E4,F4)</f>
        <v>534</v>
      </c>
      <c r="H4" s="23">
        <f aca="true" t="shared" si="1" ref="H4:H10">COUNT(E4,F4)*B4+G4</f>
        <v>536</v>
      </c>
      <c r="I4" s="24">
        <f aca="true" t="shared" si="2" ref="I4:I10">H4-$H$4</f>
        <v>0</v>
      </c>
      <c r="J4" s="34">
        <v>0.4</v>
      </c>
      <c r="K4" s="2">
        <v>26</v>
      </c>
      <c r="L4" s="25"/>
      <c r="N4" s="2"/>
      <c r="O4" s="2"/>
    </row>
    <row r="5" spans="1:15" ht="19.5" thickBot="1" thickTop="1">
      <c r="A5" s="20" t="s">
        <v>12</v>
      </c>
      <c r="B5" s="27">
        <v>3</v>
      </c>
      <c r="C5" s="42" t="s">
        <v>28</v>
      </c>
      <c r="D5" s="31" t="s">
        <v>46</v>
      </c>
      <c r="E5" s="108">
        <v>249</v>
      </c>
      <c r="F5" s="26">
        <v>266</v>
      </c>
      <c r="G5" s="27">
        <f t="shared" si="0"/>
        <v>515</v>
      </c>
      <c r="H5" s="28">
        <f t="shared" si="1"/>
        <v>521</v>
      </c>
      <c r="I5" s="29">
        <f t="shared" si="2"/>
        <v>-15</v>
      </c>
      <c r="J5" s="34">
        <v>0.3</v>
      </c>
      <c r="K5" s="2">
        <v>19</v>
      </c>
      <c r="L5" s="25"/>
      <c r="N5" s="2"/>
      <c r="O5" s="2"/>
    </row>
    <row r="6" spans="1:15" ht="19.5" thickBot="1" thickTop="1">
      <c r="A6" s="30" t="s">
        <v>13</v>
      </c>
      <c r="B6" s="27">
        <v>5</v>
      </c>
      <c r="C6" s="42" t="s">
        <v>31</v>
      </c>
      <c r="D6" s="33" t="s">
        <v>48</v>
      </c>
      <c r="E6" s="108">
        <v>257</v>
      </c>
      <c r="F6" s="26">
        <v>228</v>
      </c>
      <c r="G6" s="27">
        <f t="shared" si="0"/>
        <v>485</v>
      </c>
      <c r="H6" s="28">
        <f t="shared" si="1"/>
        <v>495</v>
      </c>
      <c r="I6" s="29">
        <f t="shared" si="2"/>
        <v>-41</v>
      </c>
      <c r="J6" s="34">
        <v>0.2</v>
      </c>
      <c r="K6" s="32">
        <v>13</v>
      </c>
      <c r="L6" s="32"/>
      <c r="N6" s="2"/>
      <c r="O6" s="2"/>
    </row>
    <row r="7" spans="1:15" ht="19.5" thickBot="1" thickTop="1">
      <c r="A7" s="20" t="s">
        <v>14</v>
      </c>
      <c r="B7" s="27">
        <v>24</v>
      </c>
      <c r="C7" s="42" t="s">
        <v>38</v>
      </c>
      <c r="D7" s="33" t="s">
        <v>42</v>
      </c>
      <c r="E7" s="108">
        <v>214</v>
      </c>
      <c r="F7" s="109">
        <v>225</v>
      </c>
      <c r="G7" s="27">
        <f t="shared" si="0"/>
        <v>439</v>
      </c>
      <c r="H7" s="28">
        <f t="shared" si="1"/>
        <v>487</v>
      </c>
      <c r="I7" s="110">
        <f t="shared" si="2"/>
        <v>-49</v>
      </c>
      <c r="J7" s="34">
        <v>0.1</v>
      </c>
      <c r="K7" s="2">
        <v>6</v>
      </c>
      <c r="L7" s="25"/>
      <c r="N7" s="2"/>
      <c r="O7" s="2"/>
    </row>
    <row r="8" spans="1:15" ht="19.5" thickBot="1" thickTop="1">
      <c r="A8" s="20" t="s">
        <v>15</v>
      </c>
      <c r="B8" s="27">
        <v>3</v>
      </c>
      <c r="C8" s="42" t="s">
        <v>35</v>
      </c>
      <c r="D8" s="33" t="s">
        <v>50</v>
      </c>
      <c r="E8" s="108">
        <v>237</v>
      </c>
      <c r="F8" s="26">
        <v>223</v>
      </c>
      <c r="G8" s="27">
        <f t="shared" si="0"/>
        <v>460</v>
      </c>
      <c r="H8" s="28">
        <f t="shared" si="1"/>
        <v>466</v>
      </c>
      <c r="I8" s="29">
        <f t="shared" si="2"/>
        <v>-70</v>
      </c>
      <c r="J8" s="34" t="s">
        <v>58</v>
      </c>
      <c r="L8" s="25"/>
      <c r="N8" s="2"/>
      <c r="O8" s="2"/>
    </row>
    <row r="9" spans="1:15" ht="18.75" thickTop="1">
      <c r="A9" s="111" t="s">
        <v>16</v>
      </c>
      <c r="B9" s="112">
        <v>7</v>
      </c>
      <c r="C9" s="113" t="s">
        <v>29</v>
      </c>
      <c r="D9" s="114" t="s">
        <v>44</v>
      </c>
      <c r="E9" s="115">
        <v>239</v>
      </c>
      <c r="F9" s="117">
        <v>209</v>
      </c>
      <c r="G9" s="112">
        <f t="shared" si="0"/>
        <v>448</v>
      </c>
      <c r="H9" s="116">
        <f t="shared" si="1"/>
        <v>462</v>
      </c>
      <c r="I9" s="118">
        <f t="shared" si="2"/>
        <v>-74</v>
      </c>
      <c r="J9" s="35" t="s">
        <v>58</v>
      </c>
      <c r="L9" s="36"/>
      <c r="N9" s="2"/>
      <c r="O9" s="2"/>
    </row>
    <row r="10" spans="1:15" ht="18">
      <c r="A10" s="39" t="s">
        <v>17</v>
      </c>
      <c r="B10" s="27">
        <v>4</v>
      </c>
      <c r="C10" s="42" t="s">
        <v>37</v>
      </c>
      <c r="D10" s="31" t="s">
        <v>41</v>
      </c>
      <c r="E10" s="108">
        <v>231</v>
      </c>
      <c r="F10" s="26">
        <v>218</v>
      </c>
      <c r="G10" s="27">
        <f t="shared" si="0"/>
        <v>449</v>
      </c>
      <c r="H10" s="28">
        <f t="shared" si="1"/>
        <v>457</v>
      </c>
      <c r="I10" s="29">
        <f t="shared" si="2"/>
        <v>-79</v>
      </c>
      <c r="J10" s="37"/>
      <c r="L10" s="38"/>
      <c r="N10" s="2"/>
      <c r="O10" s="2"/>
    </row>
    <row r="11" spans="1:9" ht="82.5" customHeight="1">
      <c r="A11" s="46"/>
      <c r="B11" s="47"/>
      <c r="C11" s="48"/>
      <c r="D11" s="49"/>
      <c r="E11" s="50"/>
      <c r="F11" s="46"/>
      <c r="G11" s="44"/>
      <c r="H11" s="44"/>
      <c r="I11" s="38"/>
    </row>
    <row r="12" spans="1:13" ht="20.25">
      <c r="A12" s="5" t="s">
        <v>59</v>
      </c>
      <c r="E12" s="51"/>
      <c r="M12" s="52">
        <f>MAX(E14:H26)</f>
        <v>298</v>
      </c>
    </row>
    <row r="13" spans="1:16" s="58" customFormat="1" ht="66" customHeight="1" thickBot="1">
      <c r="A13" s="11" t="s">
        <v>18</v>
      </c>
      <c r="B13" s="12" t="s">
        <v>2</v>
      </c>
      <c r="C13" s="13" t="s">
        <v>3</v>
      </c>
      <c r="D13" s="11" t="s">
        <v>4</v>
      </c>
      <c r="E13" s="53">
        <v>1</v>
      </c>
      <c r="F13" s="53">
        <v>2</v>
      </c>
      <c r="G13" s="53">
        <v>3</v>
      </c>
      <c r="H13" s="53">
        <v>4</v>
      </c>
      <c r="I13" s="53">
        <v>5</v>
      </c>
      <c r="J13" s="53">
        <v>6</v>
      </c>
      <c r="K13" s="54" t="s">
        <v>7</v>
      </c>
      <c r="L13" s="41" t="s">
        <v>56</v>
      </c>
      <c r="M13" s="55" t="s">
        <v>9</v>
      </c>
      <c r="N13" s="56" t="s">
        <v>19</v>
      </c>
      <c r="O13" s="13" t="s">
        <v>20</v>
      </c>
      <c r="P13" s="57" t="s">
        <v>21</v>
      </c>
    </row>
    <row r="14" spans="1:29" s="58" customFormat="1" ht="20.25" customHeight="1">
      <c r="A14" s="79">
        <v>1</v>
      </c>
      <c r="B14" s="22">
        <v>5</v>
      </c>
      <c r="C14" s="42" t="s">
        <v>31</v>
      </c>
      <c r="D14" s="59" t="s">
        <v>44</v>
      </c>
      <c r="E14" s="60">
        <v>195</v>
      </c>
      <c r="F14" s="61">
        <v>280</v>
      </c>
      <c r="G14" s="61">
        <v>287</v>
      </c>
      <c r="H14" s="61">
        <v>230</v>
      </c>
      <c r="I14" s="61">
        <v>290</v>
      </c>
      <c r="J14" s="61">
        <v>263</v>
      </c>
      <c r="K14" s="62">
        <f aca="true" t="shared" si="3" ref="K14:K26">SUM(E14:J14)</f>
        <v>1545</v>
      </c>
      <c r="L14" s="63">
        <f aca="true" t="shared" si="4" ref="L14:L26">COUNT(E14:J14)*B14+K14</f>
        <v>1575</v>
      </c>
      <c r="M14" s="81">
        <f aca="true" t="shared" si="5" ref="M14:M26">L17-$L$23</f>
        <v>121</v>
      </c>
      <c r="N14" s="65">
        <f aca="true" t="shared" si="6" ref="N14:N26">MIN(E14:J14)</f>
        <v>195</v>
      </c>
      <c r="O14" s="66">
        <f aca="true" t="shared" si="7" ref="O14:O26">MAX(E14:J14)</f>
        <v>290</v>
      </c>
      <c r="P14" s="67">
        <f aca="true" t="shared" si="8" ref="P14:P26">IF(K14,AVERAGE(E14:J14),0)</f>
        <v>257.5</v>
      </c>
      <c r="AB14" s="2"/>
      <c r="AC14" s="2"/>
    </row>
    <row r="15" spans="1:16" s="58" customFormat="1" ht="20.25" customHeight="1">
      <c r="A15" s="80">
        <v>2</v>
      </c>
      <c r="B15" s="27">
        <v>1</v>
      </c>
      <c r="C15" s="42" t="s">
        <v>32</v>
      </c>
      <c r="D15" s="82" t="s">
        <v>45</v>
      </c>
      <c r="E15" s="83">
        <v>232</v>
      </c>
      <c r="F15" s="84">
        <v>245</v>
      </c>
      <c r="G15" s="84">
        <v>266</v>
      </c>
      <c r="H15" s="84">
        <v>265</v>
      </c>
      <c r="I15" s="84">
        <v>260</v>
      </c>
      <c r="J15" s="84">
        <v>278</v>
      </c>
      <c r="K15" s="85">
        <f t="shared" si="3"/>
        <v>1546</v>
      </c>
      <c r="L15" s="86">
        <f t="shared" si="4"/>
        <v>1552</v>
      </c>
      <c r="M15" s="68">
        <f t="shared" si="5"/>
        <v>85</v>
      </c>
      <c r="N15" s="87">
        <f t="shared" si="6"/>
        <v>232</v>
      </c>
      <c r="O15" s="88">
        <f t="shared" si="7"/>
        <v>278</v>
      </c>
      <c r="P15" s="67">
        <f t="shared" si="8"/>
        <v>257.6666666666667</v>
      </c>
    </row>
    <row r="16" spans="1:16" s="58" customFormat="1" ht="20.25" customHeight="1">
      <c r="A16" s="80">
        <v>3</v>
      </c>
      <c r="B16" s="27">
        <v>3</v>
      </c>
      <c r="C16" s="42" t="s">
        <v>28</v>
      </c>
      <c r="D16" s="82" t="s">
        <v>41</v>
      </c>
      <c r="E16" s="83">
        <v>218</v>
      </c>
      <c r="F16" s="83">
        <v>264</v>
      </c>
      <c r="G16" s="83">
        <v>176</v>
      </c>
      <c r="H16" s="83">
        <v>298</v>
      </c>
      <c r="I16" s="83">
        <v>300</v>
      </c>
      <c r="J16" s="83">
        <v>242</v>
      </c>
      <c r="K16" s="85">
        <f t="shared" si="3"/>
        <v>1498</v>
      </c>
      <c r="L16" s="86">
        <f t="shared" si="4"/>
        <v>1516</v>
      </c>
      <c r="M16" s="68">
        <f t="shared" si="5"/>
        <v>69</v>
      </c>
      <c r="N16" s="87">
        <f t="shared" si="6"/>
        <v>176</v>
      </c>
      <c r="O16" s="88">
        <f t="shared" si="7"/>
        <v>300</v>
      </c>
      <c r="P16" s="67">
        <f t="shared" si="8"/>
        <v>249.66666666666666</v>
      </c>
    </row>
    <row r="17" spans="1:16" s="58" customFormat="1" ht="20.25" customHeight="1">
      <c r="A17" s="80">
        <v>4</v>
      </c>
      <c r="B17" s="27">
        <v>7</v>
      </c>
      <c r="C17" s="42" t="s">
        <v>29</v>
      </c>
      <c r="D17" s="82" t="s">
        <v>42</v>
      </c>
      <c r="E17" s="83">
        <v>218</v>
      </c>
      <c r="F17" s="84">
        <v>265</v>
      </c>
      <c r="G17" s="84">
        <v>202</v>
      </c>
      <c r="H17" s="84">
        <v>264</v>
      </c>
      <c r="I17" s="84">
        <v>211</v>
      </c>
      <c r="J17" s="84">
        <v>278</v>
      </c>
      <c r="K17" s="85">
        <f t="shared" si="3"/>
        <v>1438</v>
      </c>
      <c r="L17" s="86">
        <f t="shared" si="4"/>
        <v>1480</v>
      </c>
      <c r="M17" s="68">
        <f t="shared" si="5"/>
        <v>55</v>
      </c>
      <c r="N17" s="87">
        <f t="shared" si="6"/>
        <v>202</v>
      </c>
      <c r="O17" s="88">
        <f t="shared" si="7"/>
        <v>278</v>
      </c>
      <c r="P17" s="67">
        <f t="shared" si="8"/>
        <v>239.66666666666666</v>
      </c>
    </row>
    <row r="18" spans="1:16" s="71" customFormat="1" ht="20.25" customHeight="1">
      <c r="A18" s="80">
        <v>5</v>
      </c>
      <c r="B18" s="27">
        <v>3</v>
      </c>
      <c r="C18" s="42" t="s">
        <v>35</v>
      </c>
      <c r="D18" s="82" t="s">
        <v>48</v>
      </c>
      <c r="E18" s="83">
        <v>195</v>
      </c>
      <c r="F18" s="84">
        <v>201</v>
      </c>
      <c r="G18" s="84">
        <v>276</v>
      </c>
      <c r="H18" s="84">
        <v>266</v>
      </c>
      <c r="I18" s="84">
        <v>221</v>
      </c>
      <c r="J18" s="84">
        <v>267</v>
      </c>
      <c r="K18" s="85">
        <f t="shared" si="3"/>
        <v>1426</v>
      </c>
      <c r="L18" s="86">
        <f t="shared" si="4"/>
        <v>1444</v>
      </c>
      <c r="M18" s="68">
        <f t="shared" si="5"/>
        <v>36</v>
      </c>
      <c r="N18" s="87">
        <f t="shared" si="6"/>
        <v>195</v>
      </c>
      <c r="O18" s="88">
        <f t="shared" si="7"/>
        <v>276</v>
      </c>
      <c r="P18" s="67">
        <f t="shared" si="8"/>
        <v>237.66666666666666</v>
      </c>
    </row>
    <row r="19" spans="1:27" s="71" customFormat="1" ht="20.25" customHeight="1">
      <c r="A19" s="80">
        <v>6</v>
      </c>
      <c r="B19" s="27">
        <v>24</v>
      </c>
      <c r="C19" s="42" t="s">
        <v>38</v>
      </c>
      <c r="D19" s="82" t="s">
        <v>51</v>
      </c>
      <c r="E19" s="83">
        <v>233</v>
      </c>
      <c r="F19" s="84">
        <v>223</v>
      </c>
      <c r="G19" s="84">
        <v>234</v>
      </c>
      <c r="H19" s="84">
        <v>198</v>
      </c>
      <c r="I19" s="84">
        <v>223</v>
      </c>
      <c r="J19" s="84">
        <v>173</v>
      </c>
      <c r="K19" s="85">
        <f t="shared" si="3"/>
        <v>1284</v>
      </c>
      <c r="L19" s="86">
        <f t="shared" si="4"/>
        <v>1428</v>
      </c>
      <c r="M19" s="68">
        <f t="shared" si="5"/>
        <v>12</v>
      </c>
      <c r="N19" s="87">
        <f t="shared" si="6"/>
        <v>173</v>
      </c>
      <c r="O19" s="88">
        <f t="shared" si="7"/>
        <v>234</v>
      </c>
      <c r="P19" s="67">
        <f t="shared" si="8"/>
        <v>214</v>
      </c>
      <c r="R19" s="40"/>
      <c r="S19" s="8"/>
      <c r="T19" s="1"/>
      <c r="U19" s="1"/>
      <c r="V19" s="3"/>
      <c r="W19" s="3"/>
      <c r="X19" s="3"/>
      <c r="Y19" s="3"/>
      <c r="Z19" s="74"/>
      <c r="AA19" s="3"/>
    </row>
    <row r="20" spans="1:16" s="58" customFormat="1" ht="20.25" customHeight="1" thickBot="1">
      <c r="A20" s="92">
        <v>7</v>
      </c>
      <c r="B20" s="93">
        <v>4</v>
      </c>
      <c r="C20" s="94" t="s">
        <v>37</v>
      </c>
      <c r="D20" s="95" t="s">
        <v>50</v>
      </c>
      <c r="E20" s="96">
        <v>211</v>
      </c>
      <c r="F20" s="97">
        <v>277</v>
      </c>
      <c r="G20" s="97">
        <v>221</v>
      </c>
      <c r="H20" s="97">
        <v>199</v>
      </c>
      <c r="I20" s="97">
        <v>277</v>
      </c>
      <c r="J20" s="97">
        <v>205</v>
      </c>
      <c r="K20" s="98">
        <f t="shared" si="3"/>
        <v>1390</v>
      </c>
      <c r="L20" s="99">
        <f t="shared" si="4"/>
        <v>1414</v>
      </c>
      <c r="M20" s="75">
        <f t="shared" si="5"/>
        <v>0</v>
      </c>
      <c r="N20" s="100">
        <f t="shared" si="6"/>
        <v>199</v>
      </c>
      <c r="O20" s="101">
        <f t="shared" si="7"/>
        <v>277</v>
      </c>
      <c r="P20" s="102">
        <f t="shared" si="8"/>
        <v>231.66666666666666</v>
      </c>
    </row>
    <row r="21" spans="1:16" s="58" customFormat="1" ht="20.25" customHeight="1">
      <c r="A21" s="78">
        <v>8</v>
      </c>
      <c r="B21" s="22">
        <v>23</v>
      </c>
      <c r="C21" s="91" t="s">
        <v>36</v>
      </c>
      <c r="D21" s="59" t="s">
        <v>49</v>
      </c>
      <c r="E21" s="60">
        <v>233</v>
      </c>
      <c r="F21" s="61">
        <v>221</v>
      </c>
      <c r="G21" s="61">
        <v>244</v>
      </c>
      <c r="H21" s="61">
        <v>207</v>
      </c>
      <c r="I21" s="61">
        <v>162</v>
      </c>
      <c r="J21" s="61">
        <v>190</v>
      </c>
      <c r="K21" s="62">
        <f t="shared" si="3"/>
        <v>1257</v>
      </c>
      <c r="L21" s="63">
        <f t="shared" si="4"/>
        <v>1395</v>
      </c>
      <c r="M21" s="64">
        <f t="shared" si="5"/>
        <v>-46</v>
      </c>
      <c r="N21" s="65">
        <f t="shared" si="6"/>
        <v>162</v>
      </c>
      <c r="O21" s="66">
        <f t="shared" si="7"/>
        <v>244</v>
      </c>
      <c r="P21" s="67">
        <f t="shared" si="8"/>
        <v>209.5</v>
      </c>
    </row>
    <row r="22" spans="1:16" s="58" customFormat="1" ht="20.25" customHeight="1">
      <c r="A22" s="77">
        <v>9</v>
      </c>
      <c r="B22" s="27">
        <v>27</v>
      </c>
      <c r="C22" s="42" t="s">
        <v>34</v>
      </c>
      <c r="D22" s="82" t="s">
        <v>47</v>
      </c>
      <c r="E22" s="83">
        <v>209</v>
      </c>
      <c r="F22" s="84">
        <v>252</v>
      </c>
      <c r="G22" s="84">
        <v>140</v>
      </c>
      <c r="H22" s="84">
        <v>190</v>
      </c>
      <c r="I22" s="84">
        <v>230</v>
      </c>
      <c r="J22" s="84">
        <v>188</v>
      </c>
      <c r="K22" s="85">
        <f t="shared" si="3"/>
        <v>1209</v>
      </c>
      <c r="L22" s="86">
        <f t="shared" si="4"/>
        <v>1371</v>
      </c>
      <c r="M22" s="68">
        <f t="shared" si="5"/>
        <v>-88</v>
      </c>
      <c r="N22" s="87">
        <f t="shared" si="6"/>
        <v>140</v>
      </c>
      <c r="O22" s="88">
        <f t="shared" si="7"/>
        <v>252</v>
      </c>
      <c r="P22" s="67">
        <f t="shared" si="8"/>
        <v>201.5</v>
      </c>
    </row>
    <row r="23" spans="1:16" s="58" customFormat="1" ht="20.25" customHeight="1">
      <c r="A23" s="77">
        <v>10</v>
      </c>
      <c r="B23" s="27">
        <v>6</v>
      </c>
      <c r="C23" s="42" t="s">
        <v>30</v>
      </c>
      <c r="D23" s="82" t="s">
        <v>43</v>
      </c>
      <c r="E23" s="83">
        <v>243</v>
      </c>
      <c r="F23" s="84">
        <v>264</v>
      </c>
      <c r="G23" s="84">
        <v>190</v>
      </c>
      <c r="H23" s="84">
        <v>196</v>
      </c>
      <c r="I23" s="84">
        <v>230</v>
      </c>
      <c r="J23" s="84">
        <v>200</v>
      </c>
      <c r="K23" s="85">
        <f t="shared" si="3"/>
        <v>1323</v>
      </c>
      <c r="L23" s="86">
        <f t="shared" si="4"/>
        <v>1359</v>
      </c>
      <c r="M23" s="68">
        <f t="shared" si="5"/>
        <v>-108</v>
      </c>
      <c r="N23" s="87">
        <f t="shared" si="6"/>
        <v>190</v>
      </c>
      <c r="O23" s="88">
        <f t="shared" si="7"/>
        <v>264</v>
      </c>
      <c r="P23" s="67">
        <f t="shared" si="8"/>
        <v>220.5</v>
      </c>
    </row>
    <row r="24" spans="1:16" s="58" customFormat="1" ht="20.25" customHeight="1">
      <c r="A24" s="76">
        <v>11</v>
      </c>
      <c r="B24" s="27">
        <v>27</v>
      </c>
      <c r="C24" s="42" t="s">
        <v>33</v>
      </c>
      <c r="D24" s="82" t="s">
        <v>46</v>
      </c>
      <c r="E24" s="83">
        <v>216</v>
      </c>
      <c r="F24" s="84">
        <v>162</v>
      </c>
      <c r="G24" s="84">
        <v>178</v>
      </c>
      <c r="H24" s="84">
        <v>177</v>
      </c>
      <c r="I24" s="84">
        <v>223</v>
      </c>
      <c r="J24" s="84">
        <v>195</v>
      </c>
      <c r="K24" s="85">
        <f t="shared" si="3"/>
        <v>1151</v>
      </c>
      <c r="L24" s="86">
        <f t="shared" si="4"/>
        <v>1313</v>
      </c>
      <c r="M24" s="68">
        <f t="shared" si="5"/>
        <v>-1359</v>
      </c>
      <c r="N24" s="87">
        <f t="shared" si="6"/>
        <v>162</v>
      </c>
      <c r="O24" s="88">
        <f t="shared" si="7"/>
        <v>223</v>
      </c>
      <c r="P24" s="67">
        <f t="shared" si="8"/>
        <v>191.83333333333334</v>
      </c>
    </row>
    <row r="25" spans="1:16" s="58" customFormat="1" ht="20.25" customHeight="1">
      <c r="A25" s="45">
        <v>12</v>
      </c>
      <c r="B25" s="27">
        <v>0</v>
      </c>
      <c r="C25" s="42" t="s">
        <v>40</v>
      </c>
      <c r="D25" s="82" t="s">
        <v>53</v>
      </c>
      <c r="E25" s="89">
        <v>194</v>
      </c>
      <c r="F25" s="90">
        <v>192</v>
      </c>
      <c r="G25" s="90">
        <v>233</v>
      </c>
      <c r="H25" s="90">
        <v>216</v>
      </c>
      <c r="I25" s="90">
        <v>185</v>
      </c>
      <c r="J25" s="90">
        <v>251</v>
      </c>
      <c r="K25" s="85">
        <f t="shared" si="3"/>
        <v>1271</v>
      </c>
      <c r="L25" s="86">
        <f t="shared" si="4"/>
        <v>1271</v>
      </c>
      <c r="M25" s="68">
        <f t="shared" si="5"/>
        <v>-1359</v>
      </c>
      <c r="N25" s="87">
        <f t="shared" si="6"/>
        <v>185</v>
      </c>
      <c r="O25" s="88">
        <f t="shared" si="7"/>
        <v>251</v>
      </c>
      <c r="P25" s="67">
        <f t="shared" si="8"/>
        <v>211.83333333333334</v>
      </c>
    </row>
    <row r="26" spans="1:16" s="58" customFormat="1" ht="20.25" customHeight="1">
      <c r="A26" s="45">
        <v>13</v>
      </c>
      <c r="B26" s="27">
        <v>17</v>
      </c>
      <c r="C26" s="42" t="s">
        <v>39</v>
      </c>
      <c r="D26" s="82" t="s">
        <v>52</v>
      </c>
      <c r="E26" s="83">
        <v>174</v>
      </c>
      <c r="F26" s="84">
        <v>221</v>
      </c>
      <c r="G26" s="84">
        <v>220</v>
      </c>
      <c r="H26" s="84">
        <v>138</v>
      </c>
      <c r="I26" s="84">
        <v>187</v>
      </c>
      <c r="J26" s="84">
        <v>209</v>
      </c>
      <c r="K26" s="85">
        <f t="shared" si="3"/>
        <v>1149</v>
      </c>
      <c r="L26" s="86">
        <f t="shared" si="4"/>
        <v>1251</v>
      </c>
      <c r="M26" s="68">
        <f t="shared" si="5"/>
        <v>-1359</v>
      </c>
      <c r="N26" s="87">
        <f t="shared" si="6"/>
        <v>138</v>
      </c>
      <c r="O26" s="88">
        <f t="shared" si="7"/>
        <v>221</v>
      </c>
      <c r="P26" s="67">
        <f t="shared" si="8"/>
        <v>191.5</v>
      </c>
    </row>
    <row r="28" spans="3:10" ht="15.75" thickBot="1">
      <c r="C28" s="69" t="s">
        <v>22</v>
      </c>
      <c r="E28" s="50" t="s">
        <v>5</v>
      </c>
      <c r="F28" s="50" t="s">
        <v>6</v>
      </c>
      <c r="G28" s="50" t="s">
        <v>23</v>
      </c>
      <c r="H28" s="50" t="s">
        <v>24</v>
      </c>
      <c r="I28" s="50" t="s">
        <v>54</v>
      </c>
      <c r="J28" s="50" t="s">
        <v>55</v>
      </c>
    </row>
    <row r="29" spans="3:12" ht="20.25" customHeight="1">
      <c r="C29" s="103"/>
      <c r="D29" s="104"/>
      <c r="E29" s="70">
        <v>184</v>
      </c>
      <c r="F29" s="70">
        <v>180</v>
      </c>
      <c r="G29" s="70">
        <v>233</v>
      </c>
      <c r="H29" s="70">
        <v>216</v>
      </c>
      <c r="I29" s="70">
        <v>165</v>
      </c>
      <c r="J29" s="70">
        <v>251</v>
      </c>
      <c r="K29" s="123" t="s">
        <v>25</v>
      </c>
      <c r="L29" s="124"/>
    </row>
    <row r="30" spans="3:12" ht="15">
      <c r="C30" s="105" t="s">
        <v>40</v>
      </c>
      <c r="D30" s="106"/>
      <c r="E30" s="43">
        <f aca="true" t="shared" si="9" ref="E30:J30">IF(E29&lt;140,32.5,IF(E29&gt;=205,0,IF(E29&gt;=140,(205-E29)*0.5)))</f>
        <v>10.5</v>
      </c>
      <c r="F30" s="43">
        <f t="shared" si="9"/>
        <v>12.5</v>
      </c>
      <c r="G30" s="43">
        <f t="shared" si="9"/>
        <v>0</v>
      </c>
      <c r="H30" s="43">
        <f t="shared" si="9"/>
        <v>0</v>
      </c>
      <c r="I30" s="43">
        <f t="shared" si="9"/>
        <v>20</v>
      </c>
      <c r="J30" s="43">
        <f t="shared" si="9"/>
        <v>0</v>
      </c>
      <c r="K30" s="125" t="s">
        <v>26</v>
      </c>
      <c r="L30" s="126"/>
    </row>
    <row r="31" spans="3:12" ht="18.75" thickBot="1">
      <c r="C31" s="72"/>
      <c r="D31" s="107"/>
      <c r="E31" s="73">
        <f aca="true" t="shared" si="10" ref="E31:J31">ROUNDDOWN(E30,0)+E29</f>
        <v>194</v>
      </c>
      <c r="F31" s="73">
        <f t="shared" si="10"/>
        <v>192</v>
      </c>
      <c r="G31" s="73">
        <f t="shared" si="10"/>
        <v>233</v>
      </c>
      <c r="H31" s="73">
        <f t="shared" si="10"/>
        <v>216</v>
      </c>
      <c r="I31" s="73">
        <f t="shared" si="10"/>
        <v>185</v>
      </c>
      <c r="J31" s="73">
        <f t="shared" si="10"/>
        <v>251</v>
      </c>
      <c r="K31" s="127" t="s">
        <v>27</v>
      </c>
      <c r="L31" s="128"/>
    </row>
  </sheetData>
  <sheetProtection password="CF7A" sheet="1" objects="1" scenarios="1" selectLockedCells="1" selectUnlockedCells="1"/>
  <mergeCells count="4">
    <mergeCell ref="A1:K1"/>
    <mergeCell ref="K29:L29"/>
    <mergeCell ref="K30:L30"/>
    <mergeCell ref="K31:L31"/>
  </mergeCell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JW</cp:lastModifiedBy>
  <dcterms:created xsi:type="dcterms:W3CDTF">2008-05-11T15:41:56Z</dcterms:created>
  <dcterms:modified xsi:type="dcterms:W3CDTF">2008-12-21T11:57:01Z</dcterms:modified>
  <cp:category/>
  <cp:version/>
  <cp:contentType/>
  <cp:contentStatus/>
</cp:coreProperties>
</file>