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29.06.2009" sheetId="1" r:id="rId1"/>
  </sheets>
  <externalReferences>
    <externalReference r:id="rId4"/>
  </externalReferences>
  <definedNames>
    <definedName name="Lines">'[1]List_Texts'!$A$37:$A$72</definedName>
  </definedNames>
  <calcPr fullCalcOnLoad="1"/>
</workbook>
</file>

<file path=xl/sharedStrings.xml><?xml version="1.0" encoding="utf-8"?>
<sst xmlns="http://schemas.openxmlformats.org/spreadsheetml/2006/main" count="154" uniqueCount="89">
  <si>
    <t>DEAF</t>
  </si>
  <si>
    <t>RRteam</t>
  </si>
  <si>
    <t>Rudus</t>
  </si>
  <si>
    <t>Čiks un viss</t>
  </si>
  <si>
    <t>Šaroviki</t>
  </si>
  <si>
    <t>X-team</t>
  </si>
  <si>
    <t>STORM</t>
  </si>
  <si>
    <t>RAGS</t>
  </si>
  <si>
    <t>PVN</t>
  </si>
  <si>
    <t>Jānis Štokmanis</t>
  </si>
  <si>
    <t>Māris Štokmanis</t>
  </si>
  <si>
    <t>M</t>
  </si>
  <si>
    <t>Natālija Pribiļeva</t>
  </si>
  <si>
    <t>F</t>
  </si>
  <si>
    <t xml:space="preserve">Vladimirs Pribiļevs </t>
  </si>
  <si>
    <t>Kirils Hudjakovs</t>
  </si>
  <si>
    <t>Tatjana Teļnova</t>
  </si>
  <si>
    <t>Veronika Hudjakova</t>
  </si>
  <si>
    <t>Jurijs Dolgovs</t>
  </si>
  <si>
    <t>Marina Petrova</t>
  </si>
  <si>
    <t xml:space="preserve">Jelena Šorohova </t>
  </si>
  <si>
    <t>Leo Rožkalns</t>
  </si>
  <si>
    <t>Aigars Strautiņš</t>
  </si>
  <si>
    <t>Normunds Bundzenieks</t>
  </si>
  <si>
    <t>Ivars Vinters</t>
  </si>
  <si>
    <t>Kaspars Beķeris</t>
  </si>
  <si>
    <t>Renārs Rutenbergs</t>
  </si>
  <si>
    <t>k</t>
  </si>
  <si>
    <t>Maris Eisaks</t>
  </si>
  <si>
    <t>Igors Kude</t>
  </si>
  <si>
    <t>Janis Zālītis</t>
  </si>
  <si>
    <t>Jānis Naļivaiko</t>
  </si>
  <si>
    <t>Sergejs Vorobjovs</t>
  </si>
  <si>
    <t>RIK Jelgava</t>
  </si>
  <si>
    <t>Dalset</t>
  </si>
  <si>
    <t>Dmitrijs Paškovs</t>
  </si>
  <si>
    <t>Arnis Bērziņš</t>
  </si>
  <si>
    <t>SL SONORA</t>
  </si>
  <si>
    <t>Oskars Kreilis</t>
  </si>
  <si>
    <t>Pēteris Martinsons</t>
  </si>
  <si>
    <t>Raimonds Rutenbergs</t>
  </si>
  <si>
    <t>avg</t>
  </si>
  <si>
    <t>Dmitrijs Dolgovs</t>
  </si>
  <si>
    <t>29.06.2009</t>
  </si>
  <si>
    <t>Janis Zemitis</t>
  </si>
  <si>
    <t>kapteinis</t>
  </si>
  <si>
    <t>starta hdc 80%</t>
  </si>
  <si>
    <t>LINE POS.</t>
  </si>
  <si>
    <t>Pins</t>
  </si>
  <si>
    <t>Pins +hdc</t>
  </si>
  <si>
    <t>game total</t>
  </si>
  <si>
    <t>kvalif. Poz.</t>
  </si>
  <si>
    <t>MIN</t>
  </si>
  <si>
    <t>MAX</t>
  </si>
  <si>
    <t>avg kval.</t>
  </si>
  <si>
    <t>Diff.</t>
  </si>
  <si>
    <t>komanda</t>
  </si>
  <si>
    <t>2-TPL2009 &gt;&gt;&gt;KVALIFIKACIJA 29.06.</t>
  </si>
  <si>
    <t>vards</t>
  </si>
  <si>
    <t>16A</t>
  </si>
  <si>
    <t>16B</t>
  </si>
  <si>
    <t>15A</t>
  </si>
  <si>
    <t>15B</t>
  </si>
  <si>
    <t>20B</t>
  </si>
  <si>
    <t>20A</t>
  </si>
  <si>
    <t>20C</t>
  </si>
  <si>
    <t>22A</t>
  </si>
  <si>
    <t>22B</t>
  </si>
  <si>
    <t>24A</t>
  </si>
  <si>
    <t>24B</t>
  </si>
  <si>
    <t>23A</t>
  </si>
  <si>
    <t>23B</t>
  </si>
  <si>
    <t>18A</t>
  </si>
  <si>
    <t>18B</t>
  </si>
  <si>
    <t>21A</t>
  </si>
  <si>
    <t>21B</t>
  </si>
  <si>
    <t>17A</t>
  </si>
  <si>
    <t>17B</t>
  </si>
  <si>
    <t>14B</t>
  </si>
  <si>
    <t>14A</t>
  </si>
  <si>
    <t>13B</t>
  </si>
  <si>
    <t>13A</t>
  </si>
  <si>
    <t>19A</t>
  </si>
  <si>
    <t>19B</t>
  </si>
  <si>
    <t>No</t>
  </si>
  <si>
    <t xml:space="preserve">“aklais rezultāts”. </t>
  </si>
  <si>
    <t xml:space="preserve">«слепой счет». </t>
  </si>
  <si>
    <t>ped. spele summa</t>
  </si>
  <si>
    <t>komandasumma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</si>
</sst>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ahoma"/>
      <family val="2"/>
    </font>
    <font>
      <b/>
      <sz val="16"/>
      <name val="Tahoma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4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name val="Times New Roman CYR"/>
      <family val="0"/>
    </font>
    <font>
      <b/>
      <sz val="20"/>
      <name val="Tahoma"/>
      <family val="2"/>
    </font>
    <font>
      <sz val="20"/>
      <name val="Arial"/>
      <family val="0"/>
    </font>
    <font>
      <b/>
      <sz val="20"/>
      <color indexed="12"/>
      <name val="Tahoma"/>
      <family val="2"/>
    </font>
    <font>
      <sz val="2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9" fontId="8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1" fontId="8" fillId="2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1" fontId="1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Alignment="1">
      <alignment horizontal="center" textRotation="180"/>
    </xf>
    <xf numFmtId="0" fontId="0" fillId="0" borderId="0" xfId="0" applyAlignment="1">
      <alignment horizontal="center" textRotation="18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176" fontId="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76" fontId="0" fillId="2" borderId="11" xfId="0" applyNumberFormat="1" applyFont="1" applyFill="1" applyBorder="1" applyAlignment="1" applyProtection="1">
      <alignment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/>
      <protection hidden="1"/>
    </xf>
    <xf numFmtId="0" fontId="4" fillId="0" borderId="0" xfId="0" applyFont="1" applyAlignment="1">
      <alignment vertical="center"/>
    </xf>
    <xf numFmtId="1" fontId="11" fillId="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9" fontId="0" fillId="0" borderId="0" xfId="0" applyNumberFormat="1" applyFont="1" applyAlignment="1">
      <alignment horizont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1" fontId="8" fillId="2" borderId="15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/>
      <protection hidden="1"/>
    </xf>
    <xf numFmtId="1" fontId="12" fillId="3" borderId="17" xfId="0" applyNumberFormat="1" applyFont="1" applyFill="1" applyBorder="1" applyAlignment="1" applyProtection="1">
      <alignment horizontal="center"/>
      <protection hidden="1"/>
    </xf>
    <xf numFmtId="176" fontId="0" fillId="2" borderId="17" xfId="0" applyNumberFormat="1" applyFont="1" applyFill="1" applyBorder="1" applyAlignment="1" applyProtection="1">
      <alignment/>
      <protection hidden="1"/>
    </xf>
    <xf numFmtId="0" fontId="15" fillId="0" borderId="17" xfId="0" applyFont="1" applyFill="1" applyBorder="1" applyAlignment="1" applyProtection="1">
      <alignment/>
      <protection hidden="1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/>
      <protection hidden="1"/>
    </xf>
    <xf numFmtId="1" fontId="12" fillId="3" borderId="18" xfId="0" applyNumberFormat="1" applyFont="1" applyFill="1" applyBorder="1" applyAlignment="1" applyProtection="1">
      <alignment horizontal="center"/>
      <protection hidden="1"/>
    </xf>
    <xf numFmtId="176" fontId="0" fillId="2" borderId="18" xfId="0" applyNumberFormat="1" applyFont="1" applyFill="1" applyBorder="1" applyAlignment="1" applyProtection="1">
      <alignment/>
      <protection hidden="1"/>
    </xf>
    <xf numFmtId="0" fontId="15" fillId="0" borderId="18" xfId="0" applyFont="1" applyFill="1" applyBorder="1" applyAlignment="1" applyProtection="1">
      <alignment/>
      <protection hidden="1"/>
    </xf>
    <xf numFmtId="1" fontId="10" fillId="4" borderId="19" xfId="0" applyNumberFormat="1" applyFont="1" applyFill="1" applyBorder="1" applyAlignment="1" applyProtection="1">
      <alignment/>
      <protection hidden="1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/>
      <protection hidden="1"/>
    </xf>
    <xf numFmtId="1" fontId="12" fillId="3" borderId="20" xfId="0" applyNumberFormat="1" applyFont="1" applyFill="1" applyBorder="1" applyAlignment="1" applyProtection="1">
      <alignment horizontal="center"/>
      <protection hidden="1"/>
    </xf>
    <xf numFmtId="176" fontId="0" fillId="2" borderId="20" xfId="0" applyNumberFormat="1" applyFont="1" applyFill="1" applyBorder="1" applyAlignment="1" applyProtection="1">
      <alignment/>
      <protection hidden="1"/>
    </xf>
    <xf numFmtId="0" fontId="15" fillId="0" borderId="20" xfId="0" applyFont="1" applyFill="1" applyBorder="1" applyAlignment="1" applyProtection="1">
      <alignment/>
      <protection hidden="1"/>
    </xf>
    <xf numFmtId="0" fontId="11" fillId="0" borderId="21" xfId="0" applyFont="1" applyBorder="1" applyAlignment="1">
      <alignment/>
    </xf>
    <xf numFmtId="0" fontId="0" fillId="0" borderId="22" xfId="0" applyFont="1" applyBorder="1" applyAlignment="1">
      <alignment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8" fillId="2" borderId="2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/>
      <protection hidden="1"/>
    </xf>
    <xf numFmtId="1" fontId="12" fillId="3" borderId="10" xfId="0" applyNumberFormat="1" applyFont="1" applyFill="1" applyBorder="1" applyAlignment="1" applyProtection="1">
      <alignment horizontal="center"/>
      <protection hidden="1"/>
    </xf>
    <xf numFmtId="176" fontId="0" fillId="2" borderId="10" xfId="0" applyNumberFormat="1" applyFont="1" applyFill="1" applyBorder="1" applyAlignment="1" applyProtection="1">
      <alignment/>
      <protection hidden="1"/>
    </xf>
    <xf numFmtId="0" fontId="15" fillId="0" borderId="10" xfId="0" applyFont="1" applyFill="1" applyBorder="1" applyAlignment="1" applyProtection="1">
      <alignment/>
      <protection hidden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7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7" xfId="0" applyBorder="1" applyAlignment="1">
      <alignment/>
    </xf>
    <xf numFmtId="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6" borderId="20" xfId="0" applyFont="1" applyFill="1" applyBorder="1" applyAlignment="1" applyProtection="1">
      <alignment horizontal="center" vertical="center"/>
      <protection locked="0"/>
    </xf>
    <xf numFmtId="1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4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176" fontId="2" fillId="2" borderId="18" xfId="0" applyNumberFormat="1" applyFont="1" applyFill="1" applyBorder="1" applyAlignment="1" applyProtection="1">
      <alignment/>
      <protection hidden="1"/>
    </xf>
    <xf numFmtId="176" fontId="2" fillId="2" borderId="20" xfId="0" applyNumberFormat="1" applyFont="1" applyFill="1" applyBorder="1" applyAlignment="1" applyProtection="1">
      <alignment/>
      <protection hidden="1"/>
    </xf>
    <xf numFmtId="176" fontId="2" fillId="2" borderId="17" xfId="0" applyNumberFormat="1" applyFont="1" applyFill="1" applyBorder="1" applyAlignment="1" applyProtection="1">
      <alignment/>
      <protection hidden="1"/>
    </xf>
    <xf numFmtId="176" fontId="2" fillId="2" borderId="10" xfId="0" applyNumberFormat="1" applyFont="1" applyFill="1" applyBorder="1" applyAlignment="1" applyProtection="1">
      <alignment/>
      <protection hidden="1"/>
    </xf>
    <xf numFmtId="176" fontId="2" fillId="2" borderId="11" xfId="0" applyNumberFormat="1" applyFont="1" applyFill="1" applyBorder="1" applyAlignment="1" applyProtection="1">
      <alignment/>
      <protection hidden="1"/>
    </xf>
    <xf numFmtId="1" fontId="21" fillId="3" borderId="33" xfId="0" applyNumberFormat="1" applyFont="1" applyFill="1" applyBorder="1" applyAlignment="1" applyProtection="1">
      <alignment horizontal="center" vertical="justify"/>
      <protection hidden="1"/>
    </xf>
    <xf numFmtId="0" fontId="22" fillId="0" borderId="35" xfId="0" applyFont="1" applyBorder="1" applyAlignment="1">
      <alignment horizontal="center" vertical="justify"/>
    </xf>
    <xf numFmtId="0" fontId="22" fillId="0" borderId="34" xfId="0" applyFont="1" applyBorder="1" applyAlignment="1">
      <alignment horizontal="center" vertical="justify"/>
    </xf>
    <xf numFmtId="1" fontId="23" fillId="3" borderId="33" xfId="0" applyNumberFormat="1" applyFont="1" applyFill="1" applyBorder="1" applyAlignment="1" applyProtection="1">
      <alignment horizontal="center" vertical="justify"/>
      <protection hidden="1"/>
    </xf>
    <xf numFmtId="0" fontId="24" fillId="0" borderId="34" xfId="0" applyFont="1" applyBorder="1" applyAlignment="1">
      <alignment horizontal="center" vertical="justify"/>
    </xf>
    <xf numFmtId="0" fontId="24" fillId="0" borderId="35" xfId="0" applyFont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Vasara2009\6no36_hdc_vasara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26_28.06.#4"/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25_21.06.#3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sheetDataSet>
      <sheetData sheetId="88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90" zoomScaleNormal="90" workbookViewId="0" topLeftCell="A1">
      <selection activeCell="S34" sqref="S34"/>
    </sheetView>
  </sheetViews>
  <sheetFormatPr defaultColWidth="9.140625" defaultRowHeight="12.75"/>
  <cols>
    <col min="1" max="1" width="4.8515625" style="0" bestFit="1" customWidth="1"/>
    <col min="2" max="2" width="19.421875" style="0" customWidth="1"/>
    <col min="3" max="3" width="2.7109375" style="0" bestFit="1" customWidth="1"/>
    <col min="4" max="4" width="3.00390625" style="0" customWidth="1"/>
    <col min="5" max="5" width="7.28125" style="0" customWidth="1"/>
    <col min="6" max="6" width="7.57421875" style="3" customWidth="1"/>
    <col min="7" max="7" width="24.28125" style="0" bestFit="1" customWidth="1"/>
    <col min="8" max="8" width="2.57421875" style="29" bestFit="1" customWidth="1"/>
    <col min="9" max="9" width="8.57421875" style="0" bestFit="1" customWidth="1"/>
    <col min="10" max="14" width="6.57421875" style="0" bestFit="1" customWidth="1"/>
    <col min="15" max="15" width="7.421875" style="0" customWidth="1"/>
    <col min="16" max="16" width="6.28125" style="0" bestFit="1" customWidth="1"/>
    <col min="17" max="18" width="13.7109375" style="0" customWidth="1"/>
    <col min="19" max="19" width="6.57421875" style="0" bestFit="1" customWidth="1"/>
    <col min="20" max="20" width="3.8515625" style="4" bestFit="1" customWidth="1"/>
    <col min="21" max="21" width="4.140625" style="4" bestFit="1" customWidth="1"/>
    <col min="22" max="22" width="7.57421875" style="0" bestFit="1" customWidth="1"/>
    <col min="23" max="24" width="4.421875" style="0" bestFit="1" customWidth="1"/>
    <col min="25" max="25" width="17.7109375" style="0" bestFit="1" customWidth="1"/>
    <col min="26" max="26" width="7.7109375" style="0" bestFit="1" customWidth="1"/>
  </cols>
  <sheetData>
    <row r="1" spans="2:8" ht="23.25" thickBot="1">
      <c r="B1" s="36" t="s">
        <v>57</v>
      </c>
      <c r="C1" s="1"/>
      <c r="H1" s="28"/>
    </row>
    <row r="2" spans="1:27" ht="53.25" thickBot="1">
      <c r="A2" s="27" t="s">
        <v>51</v>
      </c>
      <c r="B2" s="2" t="s">
        <v>56</v>
      </c>
      <c r="C2" s="27" t="s">
        <v>45</v>
      </c>
      <c r="D2" s="26" t="s">
        <v>50</v>
      </c>
      <c r="E2" s="2" t="s">
        <v>41</v>
      </c>
      <c r="F2" s="5" t="s">
        <v>46</v>
      </c>
      <c r="G2" s="2" t="s">
        <v>58</v>
      </c>
      <c r="H2" s="46"/>
      <c r="I2" s="37" t="s">
        <v>47</v>
      </c>
      <c r="J2" s="21">
        <v>1</v>
      </c>
      <c r="K2" s="21">
        <v>2</v>
      </c>
      <c r="L2" s="21">
        <v>3</v>
      </c>
      <c r="M2" s="21">
        <v>4</v>
      </c>
      <c r="N2" s="21">
        <v>5</v>
      </c>
      <c r="O2" s="21">
        <v>6</v>
      </c>
      <c r="P2" s="22" t="s">
        <v>48</v>
      </c>
      <c r="Q2" s="23" t="s">
        <v>49</v>
      </c>
      <c r="R2" s="23" t="s">
        <v>88</v>
      </c>
      <c r="S2" s="31" t="s">
        <v>54</v>
      </c>
      <c r="T2" s="33" t="s">
        <v>52</v>
      </c>
      <c r="U2" s="34" t="s">
        <v>53</v>
      </c>
      <c r="V2" s="30" t="s">
        <v>55</v>
      </c>
      <c r="X2" s="92" t="s">
        <v>84</v>
      </c>
      <c r="Y2" s="93" t="s">
        <v>56</v>
      </c>
      <c r="Z2" s="94"/>
      <c r="AA2" s="107" t="s">
        <v>87</v>
      </c>
    </row>
    <row r="3" spans="1:26" ht="20.25" thickBot="1">
      <c r="A3" s="104">
        <v>9</v>
      </c>
      <c r="B3" s="16" t="s">
        <v>7</v>
      </c>
      <c r="C3" s="38" t="s">
        <v>27</v>
      </c>
      <c r="D3" s="39">
        <v>50</v>
      </c>
      <c r="E3" s="9">
        <v>180.14</v>
      </c>
      <c r="F3" s="7">
        <f aca="true" t="shared" si="0" ref="F3:F30">IF(D3&gt;0,ROUNDDOWN(IF(E3&lt;120,64,IF(E3&gt;=200,0,IF(E3&gt;=120,(200-E3)*0.8))),0),"")</f>
        <v>15</v>
      </c>
      <c r="G3" s="8" t="s">
        <v>9</v>
      </c>
      <c r="H3" s="47" t="s">
        <v>11</v>
      </c>
      <c r="I3" s="100" t="s">
        <v>59</v>
      </c>
      <c r="J3" s="62">
        <v>200</v>
      </c>
      <c r="K3" s="62">
        <v>202</v>
      </c>
      <c r="L3" s="62">
        <v>183</v>
      </c>
      <c r="M3" s="62">
        <v>164</v>
      </c>
      <c r="N3" s="62">
        <v>151</v>
      </c>
      <c r="O3" s="62">
        <v>223</v>
      </c>
      <c r="P3" s="63">
        <f aca="true" t="shared" si="1" ref="P3:P30">SUM(J3:O3)</f>
        <v>1123</v>
      </c>
      <c r="Q3" s="64">
        <f aca="true" t="shared" si="2" ref="Q3:Q30">IF(F3&lt;&gt;"",COUNT(J3:O3)*F3+P3,0)</f>
        <v>1213</v>
      </c>
      <c r="R3" s="113">
        <f>SUM(Q3:Q4)</f>
        <v>2377</v>
      </c>
      <c r="S3" s="108">
        <f aca="true" t="shared" si="3" ref="S3:S30">IF(COUNT(J3:O3)&gt;0,P3/(COUNT(J3:O3)),"")</f>
        <v>187.16666666666666</v>
      </c>
      <c r="T3" s="66">
        <f aca="true" t="shared" si="4" ref="T3:T30">MIN(J3:O3)</f>
        <v>151</v>
      </c>
      <c r="U3" s="66">
        <f aca="true" t="shared" si="5" ref="U3:U30">MAX(J3:O3)</f>
        <v>223</v>
      </c>
      <c r="V3" s="67">
        <f>R3-$R$20</f>
        <v>-194</v>
      </c>
      <c r="X3" s="95">
        <v>1</v>
      </c>
      <c r="Y3" s="90" t="s">
        <v>1</v>
      </c>
      <c r="Z3" s="91">
        <v>2571</v>
      </c>
    </row>
    <row r="4" spans="1:26" ht="18.75" thickBot="1">
      <c r="A4" s="104"/>
      <c r="B4" s="17" t="s">
        <v>7</v>
      </c>
      <c r="C4" s="40"/>
      <c r="D4" s="41">
        <v>50</v>
      </c>
      <c r="E4" s="15">
        <v>174.38</v>
      </c>
      <c r="F4" s="13">
        <f t="shared" si="0"/>
        <v>20</v>
      </c>
      <c r="G4" s="14" t="s">
        <v>10</v>
      </c>
      <c r="H4" s="48" t="s">
        <v>11</v>
      </c>
      <c r="I4" s="101" t="s">
        <v>60</v>
      </c>
      <c r="J4" s="68">
        <v>177</v>
      </c>
      <c r="K4" s="68">
        <v>148</v>
      </c>
      <c r="L4" s="68">
        <v>183</v>
      </c>
      <c r="M4" s="68">
        <v>182</v>
      </c>
      <c r="N4" s="68">
        <v>195</v>
      </c>
      <c r="O4" s="68">
        <v>159</v>
      </c>
      <c r="P4" s="69">
        <f t="shared" si="1"/>
        <v>1044</v>
      </c>
      <c r="Q4" s="70">
        <f t="shared" si="2"/>
        <v>1164</v>
      </c>
      <c r="R4" s="114"/>
      <c r="S4" s="109">
        <f t="shared" si="3"/>
        <v>174</v>
      </c>
      <c r="T4" s="72">
        <f t="shared" si="4"/>
        <v>148</v>
      </c>
      <c r="U4" s="72">
        <f t="shared" si="5"/>
        <v>195</v>
      </c>
      <c r="V4" s="67"/>
      <c r="X4" s="96">
        <v>2</v>
      </c>
      <c r="Y4" s="88" t="s">
        <v>33</v>
      </c>
      <c r="Z4" s="86">
        <v>2540</v>
      </c>
    </row>
    <row r="5" spans="1:27" ht="20.25" thickBot="1">
      <c r="A5" s="104">
        <v>3</v>
      </c>
      <c r="B5" s="51" t="s">
        <v>8</v>
      </c>
      <c r="C5" s="52"/>
      <c r="D5" s="45">
        <v>50</v>
      </c>
      <c r="E5" s="53">
        <v>165.26</v>
      </c>
      <c r="F5" s="54">
        <f t="shared" si="0"/>
        <v>27</v>
      </c>
      <c r="G5" s="55" t="s">
        <v>12</v>
      </c>
      <c r="H5" s="56" t="s">
        <v>13</v>
      </c>
      <c r="I5" s="102" t="s">
        <v>61</v>
      </c>
      <c r="J5" s="57">
        <v>168</v>
      </c>
      <c r="K5" s="57">
        <v>168</v>
      </c>
      <c r="L5" s="57">
        <v>148</v>
      </c>
      <c r="M5" s="57">
        <v>218</v>
      </c>
      <c r="N5" s="57">
        <v>185</v>
      </c>
      <c r="O5" s="57">
        <v>178</v>
      </c>
      <c r="P5" s="58">
        <f t="shared" si="1"/>
        <v>1065</v>
      </c>
      <c r="Q5" s="59">
        <f t="shared" si="2"/>
        <v>1227</v>
      </c>
      <c r="R5" s="113">
        <f>SUM(Q5:Q6)</f>
        <v>2471</v>
      </c>
      <c r="S5" s="110">
        <f t="shared" si="3"/>
        <v>177.5</v>
      </c>
      <c r="T5" s="61">
        <f t="shared" si="4"/>
        <v>148</v>
      </c>
      <c r="U5" s="61">
        <f t="shared" si="5"/>
        <v>218</v>
      </c>
      <c r="V5" s="67">
        <f>R5-$R$20</f>
        <v>-100</v>
      </c>
      <c r="W5" s="105">
        <v>401</v>
      </c>
      <c r="X5" s="96">
        <v>3</v>
      </c>
      <c r="Y5" s="88" t="s">
        <v>8</v>
      </c>
      <c r="Z5" s="86">
        <v>2471</v>
      </c>
      <c r="AA5">
        <v>401</v>
      </c>
    </row>
    <row r="6" spans="1:27" ht="18.75" thickBot="1">
      <c r="A6" s="104"/>
      <c r="B6" s="73" t="s">
        <v>8</v>
      </c>
      <c r="C6" s="74" t="s">
        <v>27</v>
      </c>
      <c r="D6" s="45">
        <v>50</v>
      </c>
      <c r="E6" s="75">
        <v>192.46</v>
      </c>
      <c r="F6" s="76">
        <f t="shared" si="0"/>
        <v>6</v>
      </c>
      <c r="G6" s="77" t="s">
        <v>14</v>
      </c>
      <c r="H6" s="78" t="s">
        <v>11</v>
      </c>
      <c r="I6" s="103" t="s">
        <v>62</v>
      </c>
      <c r="J6" s="79">
        <v>171</v>
      </c>
      <c r="K6" s="79">
        <v>182</v>
      </c>
      <c r="L6" s="79">
        <v>224</v>
      </c>
      <c r="M6" s="79">
        <v>225</v>
      </c>
      <c r="N6" s="79">
        <v>216</v>
      </c>
      <c r="O6" s="79">
        <v>190</v>
      </c>
      <c r="P6" s="80">
        <f t="shared" si="1"/>
        <v>1208</v>
      </c>
      <c r="Q6" s="81">
        <f t="shared" si="2"/>
        <v>1244</v>
      </c>
      <c r="R6" s="114"/>
      <c r="S6" s="111">
        <f t="shared" si="3"/>
        <v>201.33333333333334</v>
      </c>
      <c r="T6" s="83">
        <f t="shared" si="4"/>
        <v>171</v>
      </c>
      <c r="U6" s="83">
        <f t="shared" si="5"/>
        <v>225</v>
      </c>
      <c r="V6" s="67"/>
      <c r="X6" s="96">
        <v>4</v>
      </c>
      <c r="Y6" s="88" t="s">
        <v>2</v>
      </c>
      <c r="Z6" s="86">
        <v>2471</v>
      </c>
      <c r="AA6">
        <v>374</v>
      </c>
    </row>
    <row r="7" spans="1:26" ht="20.25" thickBot="1">
      <c r="A7" s="104">
        <v>10</v>
      </c>
      <c r="B7" s="16" t="s">
        <v>6</v>
      </c>
      <c r="C7" s="38"/>
      <c r="D7" s="42">
        <v>50</v>
      </c>
      <c r="E7" s="9">
        <v>166.48</v>
      </c>
      <c r="F7" s="7">
        <f t="shared" si="0"/>
        <v>26</v>
      </c>
      <c r="G7" s="8" t="s">
        <v>15</v>
      </c>
      <c r="H7" s="47" t="s">
        <v>11</v>
      </c>
      <c r="I7" s="100" t="s">
        <v>63</v>
      </c>
      <c r="J7" s="62">
        <v>182</v>
      </c>
      <c r="K7" s="62">
        <v>118</v>
      </c>
      <c r="L7" s="62"/>
      <c r="M7" s="62">
        <v>156</v>
      </c>
      <c r="N7" s="62">
        <v>142</v>
      </c>
      <c r="O7" s="62"/>
      <c r="P7" s="63">
        <f t="shared" si="1"/>
        <v>598</v>
      </c>
      <c r="Q7" s="64">
        <f t="shared" si="2"/>
        <v>702</v>
      </c>
      <c r="R7" s="113">
        <f>SUM(Q7:Q9)</f>
        <v>2276</v>
      </c>
      <c r="S7" s="65">
        <f t="shared" si="3"/>
        <v>149.5</v>
      </c>
      <c r="T7" s="66">
        <f t="shared" si="4"/>
        <v>118</v>
      </c>
      <c r="U7" s="66">
        <f t="shared" si="5"/>
        <v>182</v>
      </c>
      <c r="V7" s="67">
        <f>R7-$R$20</f>
        <v>-295</v>
      </c>
      <c r="X7" s="96">
        <v>5</v>
      </c>
      <c r="Y7" s="88" t="s">
        <v>0</v>
      </c>
      <c r="Z7" s="86">
        <v>2456</v>
      </c>
    </row>
    <row r="8" spans="1:26" ht="18.75" thickBot="1">
      <c r="A8" s="104"/>
      <c r="B8" s="18" t="s">
        <v>6</v>
      </c>
      <c r="C8" s="44"/>
      <c r="D8" s="45">
        <v>50</v>
      </c>
      <c r="E8" s="12">
        <v>174.44</v>
      </c>
      <c r="F8" s="10">
        <f t="shared" si="0"/>
        <v>20</v>
      </c>
      <c r="G8" s="11" t="s">
        <v>16</v>
      </c>
      <c r="H8" s="49" t="s">
        <v>13</v>
      </c>
      <c r="I8" s="103" t="s">
        <v>64</v>
      </c>
      <c r="J8" s="50">
        <v>166</v>
      </c>
      <c r="K8" s="50"/>
      <c r="L8" s="50">
        <v>179</v>
      </c>
      <c r="M8" s="50">
        <v>210</v>
      </c>
      <c r="N8" s="50">
        <v>157</v>
      </c>
      <c r="O8" s="50">
        <v>173</v>
      </c>
      <c r="P8" s="24">
        <f t="shared" si="1"/>
        <v>885</v>
      </c>
      <c r="Q8" s="25">
        <f t="shared" si="2"/>
        <v>985</v>
      </c>
      <c r="R8" s="115"/>
      <c r="S8" s="112">
        <f t="shared" si="3"/>
        <v>177</v>
      </c>
      <c r="T8" s="35">
        <f t="shared" si="4"/>
        <v>157</v>
      </c>
      <c r="U8" s="35">
        <f t="shared" si="5"/>
        <v>210</v>
      </c>
      <c r="V8" s="67"/>
      <c r="X8" s="96">
        <v>6</v>
      </c>
      <c r="Y8" s="88" t="s">
        <v>37</v>
      </c>
      <c r="Z8" s="86">
        <v>2424</v>
      </c>
    </row>
    <row r="9" spans="1:26" ht="18.75" thickBot="1">
      <c r="A9" s="104"/>
      <c r="B9" s="17" t="s">
        <v>6</v>
      </c>
      <c r="C9" s="40" t="s">
        <v>27</v>
      </c>
      <c r="D9" s="43">
        <v>50</v>
      </c>
      <c r="E9" s="15">
        <v>167.16</v>
      </c>
      <c r="F9" s="13">
        <f t="shared" si="0"/>
        <v>26</v>
      </c>
      <c r="G9" s="14" t="s">
        <v>17</v>
      </c>
      <c r="H9" s="48" t="s">
        <v>13</v>
      </c>
      <c r="I9" s="101" t="s">
        <v>65</v>
      </c>
      <c r="J9" s="68"/>
      <c r="K9" s="68">
        <v>156</v>
      </c>
      <c r="L9" s="68">
        <v>179</v>
      </c>
      <c r="M9" s="68"/>
      <c r="N9" s="68"/>
      <c r="O9" s="68">
        <v>176</v>
      </c>
      <c r="P9" s="69">
        <f t="shared" si="1"/>
        <v>511</v>
      </c>
      <c r="Q9" s="70">
        <f t="shared" si="2"/>
        <v>589</v>
      </c>
      <c r="R9" s="114"/>
      <c r="S9" s="109">
        <f t="shared" si="3"/>
        <v>170.33333333333334</v>
      </c>
      <c r="T9" s="72">
        <f t="shared" si="4"/>
        <v>156</v>
      </c>
      <c r="U9" s="72">
        <f t="shared" si="5"/>
        <v>179</v>
      </c>
      <c r="V9" s="67"/>
      <c r="X9" s="96">
        <v>7</v>
      </c>
      <c r="Y9" s="88" t="s">
        <v>4</v>
      </c>
      <c r="Z9" s="86">
        <v>2405</v>
      </c>
    </row>
    <row r="10" spans="1:26" ht="20.25" thickBot="1">
      <c r="A10" s="104">
        <v>7</v>
      </c>
      <c r="B10" s="51" t="s">
        <v>4</v>
      </c>
      <c r="C10" s="52" t="s">
        <v>27</v>
      </c>
      <c r="D10" s="45">
        <v>50</v>
      </c>
      <c r="E10" s="53">
        <v>178.06</v>
      </c>
      <c r="F10" s="54">
        <f t="shared" si="0"/>
        <v>17</v>
      </c>
      <c r="G10" s="55" t="s">
        <v>18</v>
      </c>
      <c r="H10" s="56" t="s">
        <v>11</v>
      </c>
      <c r="I10" s="102" t="s">
        <v>66</v>
      </c>
      <c r="J10" s="57">
        <v>137</v>
      </c>
      <c r="K10" s="57">
        <v>161</v>
      </c>
      <c r="L10" s="57">
        <v>170</v>
      </c>
      <c r="M10" s="57">
        <v>184</v>
      </c>
      <c r="N10" s="57">
        <v>155</v>
      </c>
      <c r="O10" s="57">
        <v>213</v>
      </c>
      <c r="P10" s="58">
        <f t="shared" si="1"/>
        <v>1020</v>
      </c>
      <c r="Q10" s="59">
        <f t="shared" si="2"/>
        <v>1122</v>
      </c>
      <c r="R10" s="113">
        <f>SUM(Q10:Q12)</f>
        <v>2405</v>
      </c>
      <c r="S10" s="60">
        <f t="shared" si="3"/>
        <v>170</v>
      </c>
      <c r="T10" s="61">
        <f t="shared" si="4"/>
        <v>137</v>
      </c>
      <c r="U10" s="61">
        <f t="shared" si="5"/>
        <v>213</v>
      </c>
      <c r="V10" s="67">
        <f>R10-$R$20</f>
        <v>-166</v>
      </c>
      <c r="X10" s="96">
        <v>8</v>
      </c>
      <c r="Y10" s="88" t="s">
        <v>5</v>
      </c>
      <c r="Z10" s="86">
        <v>2398</v>
      </c>
    </row>
    <row r="11" spans="1:26" ht="18.75" thickBot="1">
      <c r="A11" s="104"/>
      <c r="B11" s="18" t="s">
        <v>4</v>
      </c>
      <c r="C11" s="44"/>
      <c r="D11" s="43">
        <v>50</v>
      </c>
      <c r="E11" s="12">
        <v>164.08</v>
      </c>
      <c r="F11" s="10">
        <f t="shared" si="0"/>
        <v>28</v>
      </c>
      <c r="G11" s="11" t="s">
        <v>19</v>
      </c>
      <c r="H11" s="49" t="s">
        <v>13</v>
      </c>
      <c r="I11" s="103" t="s">
        <v>67</v>
      </c>
      <c r="J11" s="50">
        <v>196</v>
      </c>
      <c r="K11" s="50">
        <v>161</v>
      </c>
      <c r="L11" s="50">
        <v>161</v>
      </c>
      <c r="M11" s="50">
        <v>185</v>
      </c>
      <c r="N11" s="50">
        <v>166</v>
      </c>
      <c r="O11" s="50">
        <v>246</v>
      </c>
      <c r="P11" s="24">
        <f t="shared" si="1"/>
        <v>1115</v>
      </c>
      <c r="Q11" s="25">
        <f t="shared" si="2"/>
        <v>1283</v>
      </c>
      <c r="R11" s="115"/>
      <c r="S11" s="112">
        <f t="shared" si="3"/>
        <v>185.83333333333334</v>
      </c>
      <c r="T11" s="35">
        <f t="shared" si="4"/>
        <v>161</v>
      </c>
      <c r="U11" s="35">
        <f t="shared" si="5"/>
        <v>246</v>
      </c>
      <c r="V11" s="67"/>
      <c r="X11" s="96">
        <v>9</v>
      </c>
      <c r="Y11" s="88" t="s">
        <v>7</v>
      </c>
      <c r="Z11" s="86">
        <v>2377</v>
      </c>
    </row>
    <row r="12" spans="1:26" ht="18.75" thickBot="1">
      <c r="A12" s="104"/>
      <c r="B12" s="73" t="s">
        <v>4</v>
      </c>
      <c r="C12" s="74"/>
      <c r="D12" s="84">
        <v>50</v>
      </c>
      <c r="E12" s="75">
        <v>200.2</v>
      </c>
      <c r="F12" s="76">
        <f t="shared" si="0"/>
        <v>0</v>
      </c>
      <c r="G12" s="77" t="s">
        <v>42</v>
      </c>
      <c r="H12" s="78" t="s">
        <v>11</v>
      </c>
      <c r="I12" s="103"/>
      <c r="J12" s="79"/>
      <c r="K12" s="79"/>
      <c r="L12" s="79"/>
      <c r="M12" s="79"/>
      <c r="N12" s="79"/>
      <c r="O12" s="79"/>
      <c r="P12" s="80">
        <f t="shared" si="1"/>
        <v>0</v>
      </c>
      <c r="Q12" s="81">
        <f t="shared" si="2"/>
        <v>0</v>
      </c>
      <c r="R12" s="114"/>
      <c r="S12" s="82">
        <f t="shared" si="3"/>
      </c>
      <c r="T12" s="83">
        <f t="shared" si="4"/>
        <v>0</v>
      </c>
      <c r="U12" s="83">
        <f t="shared" si="5"/>
        <v>0</v>
      </c>
      <c r="V12" s="67"/>
      <c r="X12" s="96">
        <v>10</v>
      </c>
      <c r="Y12" s="88" t="s">
        <v>6</v>
      </c>
      <c r="Z12" s="86">
        <v>2276</v>
      </c>
    </row>
    <row r="13" spans="1:26" ht="20.25" thickBot="1">
      <c r="A13" s="104">
        <v>11</v>
      </c>
      <c r="B13" s="16" t="s">
        <v>3</v>
      </c>
      <c r="C13" s="38"/>
      <c r="D13" s="42">
        <v>50</v>
      </c>
      <c r="E13" s="9">
        <v>168.12</v>
      </c>
      <c r="F13" s="7">
        <f t="shared" si="0"/>
        <v>25</v>
      </c>
      <c r="G13" s="8" t="s">
        <v>20</v>
      </c>
      <c r="H13" s="47" t="s">
        <v>13</v>
      </c>
      <c r="I13" s="100" t="s">
        <v>68</v>
      </c>
      <c r="J13" s="62">
        <v>165</v>
      </c>
      <c r="K13" s="62">
        <v>156</v>
      </c>
      <c r="L13" s="62">
        <v>173</v>
      </c>
      <c r="M13" s="62">
        <v>153</v>
      </c>
      <c r="N13" s="62">
        <v>135</v>
      </c>
      <c r="O13" s="62">
        <v>170</v>
      </c>
      <c r="P13" s="63">
        <f t="shared" si="1"/>
        <v>952</v>
      </c>
      <c r="Q13" s="64">
        <f t="shared" si="2"/>
        <v>1102</v>
      </c>
      <c r="R13" s="113">
        <f>SUM(Q13:Q14)</f>
        <v>2271</v>
      </c>
      <c r="S13" s="65">
        <f t="shared" si="3"/>
        <v>158.66666666666666</v>
      </c>
      <c r="T13" s="66">
        <f t="shared" si="4"/>
        <v>135</v>
      </c>
      <c r="U13" s="66">
        <f t="shared" si="5"/>
        <v>173</v>
      </c>
      <c r="V13" s="67">
        <f>R13-$R$20</f>
        <v>-300</v>
      </c>
      <c r="X13" s="96">
        <v>11</v>
      </c>
      <c r="Y13" s="88" t="s">
        <v>3</v>
      </c>
      <c r="Z13" s="86">
        <v>2271</v>
      </c>
    </row>
    <row r="14" spans="1:26" ht="18.75" thickBot="1">
      <c r="A14" s="104"/>
      <c r="B14" s="17" t="s">
        <v>3</v>
      </c>
      <c r="C14" s="40"/>
      <c r="D14" s="43">
        <v>50</v>
      </c>
      <c r="E14" s="15">
        <v>161.1</v>
      </c>
      <c r="F14" s="13">
        <f t="shared" si="0"/>
        <v>31</v>
      </c>
      <c r="G14" s="14" t="s">
        <v>21</v>
      </c>
      <c r="H14" s="48" t="s">
        <v>11</v>
      </c>
      <c r="I14" s="101" t="s">
        <v>69</v>
      </c>
      <c r="J14" s="68">
        <v>154</v>
      </c>
      <c r="K14" s="68">
        <v>181</v>
      </c>
      <c r="L14" s="68">
        <v>165</v>
      </c>
      <c r="M14" s="68">
        <v>175</v>
      </c>
      <c r="N14" s="68">
        <v>162</v>
      </c>
      <c r="O14" s="68">
        <v>146</v>
      </c>
      <c r="P14" s="69">
        <f t="shared" si="1"/>
        <v>983</v>
      </c>
      <c r="Q14" s="70">
        <f t="shared" si="2"/>
        <v>1169</v>
      </c>
      <c r="R14" s="114"/>
      <c r="S14" s="109">
        <f t="shared" si="3"/>
        <v>163.83333333333334</v>
      </c>
      <c r="T14" s="72">
        <f t="shared" si="4"/>
        <v>146</v>
      </c>
      <c r="U14" s="72">
        <f t="shared" si="5"/>
        <v>181</v>
      </c>
      <c r="V14" s="67"/>
      <c r="X14" s="97">
        <v>12</v>
      </c>
      <c r="Y14" s="89" t="s">
        <v>34</v>
      </c>
      <c r="Z14" s="87">
        <v>2266</v>
      </c>
    </row>
    <row r="15" spans="1:22" ht="20.25" thickBot="1">
      <c r="A15" s="104">
        <v>8</v>
      </c>
      <c r="B15" s="51" t="s">
        <v>5</v>
      </c>
      <c r="C15" s="52" t="s">
        <v>27</v>
      </c>
      <c r="D15" s="45">
        <v>50</v>
      </c>
      <c r="E15" s="53">
        <v>174.14</v>
      </c>
      <c r="F15" s="54">
        <f t="shared" si="0"/>
        <v>20</v>
      </c>
      <c r="G15" s="55" t="s">
        <v>22</v>
      </c>
      <c r="H15" s="56" t="s">
        <v>11</v>
      </c>
      <c r="I15" s="102" t="s">
        <v>70</v>
      </c>
      <c r="J15" s="57">
        <v>169</v>
      </c>
      <c r="K15" s="57">
        <v>174</v>
      </c>
      <c r="L15" s="57">
        <v>203</v>
      </c>
      <c r="M15" s="57">
        <v>190</v>
      </c>
      <c r="N15" s="57">
        <v>177</v>
      </c>
      <c r="O15" s="57">
        <v>168</v>
      </c>
      <c r="P15" s="58">
        <f t="shared" si="1"/>
        <v>1081</v>
      </c>
      <c r="Q15" s="59">
        <f t="shared" si="2"/>
        <v>1201</v>
      </c>
      <c r="R15" s="113">
        <f>SUM(Q15:Q16)</f>
        <v>2398</v>
      </c>
      <c r="S15" s="110">
        <f t="shared" si="3"/>
        <v>180.16666666666666</v>
      </c>
      <c r="T15" s="61">
        <f t="shared" si="4"/>
        <v>168</v>
      </c>
      <c r="U15" s="61">
        <f t="shared" si="5"/>
        <v>203</v>
      </c>
      <c r="V15" s="67">
        <f>R15-$R$20</f>
        <v>-173</v>
      </c>
    </row>
    <row r="16" spans="1:22" ht="18.75" thickBot="1">
      <c r="A16" s="104"/>
      <c r="B16" s="73" t="s">
        <v>5</v>
      </c>
      <c r="C16" s="74"/>
      <c r="D16" s="45">
        <v>50</v>
      </c>
      <c r="E16" s="75">
        <v>175.84</v>
      </c>
      <c r="F16" s="76">
        <f t="shared" si="0"/>
        <v>19</v>
      </c>
      <c r="G16" s="77" t="s">
        <v>23</v>
      </c>
      <c r="H16" s="78" t="s">
        <v>11</v>
      </c>
      <c r="I16" s="103" t="s">
        <v>71</v>
      </c>
      <c r="J16" s="79">
        <v>158</v>
      </c>
      <c r="K16" s="79">
        <v>177</v>
      </c>
      <c r="L16" s="79">
        <v>211</v>
      </c>
      <c r="M16" s="79">
        <v>144</v>
      </c>
      <c r="N16" s="79">
        <v>247</v>
      </c>
      <c r="O16" s="79">
        <v>146</v>
      </c>
      <c r="P16" s="80">
        <f t="shared" si="1"/>
        <v>1083</v>
      </c>
      <c r="Q16" s="81">
        <f t="shared" si="2"/>
        <v>1197</v>
      </c>
      <c r="R16" s="114"/>
      <c r="S16" s="111">
        <f t="shared" si="3"/>
        <v>180.5</v>
      </c>
      <c r="T16" s="83">
        <f t="shared" si="4"/>
        <v>144</v>
      </c>
      <c r="U16" s="83">
        <f t="shared" si="5"/>
        <v>247</v>
      </c>
      <c r="V16" s="67"/>
    </row>
    <row r="17" spans="1:25" ht="20.25" thickBot="1">
      <c r="A17" s="104">
        <v>2</v>
      </c>
      <c r="B17" s="16" t="s">
        <v>33</v>
      </c>
      <c r="C17" s="38"/>
      <c r="D17" s="42">
        <v>50</v>
      </c>
      <c r="E17" s="9">
        <v>190.36</v>
      </c>
      <c r="F17" s="7">
        <f t="shared" si="0"/>
        <v>7</v>
      </c>
      <c r="G17" s="8" t="s">
        <v>24</v>
      </c>
      <c r="H17" s="47" t="s">
        <v>11</v>
      </c>
      <c r="I17" s="100" t="s">
        <v>72</v>
      </c>
      <c r="J17" s="62">
        <v>183</v>
      </c>
      <c r="K17" s="62">
        <v>257</v>
      </c>
      <c r="L17" s="62">
        <v>203</v>
      </c>
      <c r="M17" s="62">
        <v>228</v>
      </c>
      <c r="N17" s="62">
        <v>160</v>
      </c>
      <c r="O17" s="62">
        <v>202</v>
      </c>
      <c r="P17" s="63">
        <f t="shared" si="1"/>
        <v>1233</v>
      </c>
      <c r="Q17" s="64">
        <f t="shared" si="2"/>
        <v>1275</v>
      </c>
      <c r="R17" s="116">
        <f>SUM(Q17:Q19)</f>
        <v>2540</v>
      </c>
      <c r="S17" s="108">
        <f t="shared" si="3"/>
        <v>205.5</v>
      </c>
      <c r="T17" s="66">
        <f t="shared" si="4"/>
        <v>160</v>
      </c>
      <c r="U17" s="66">
        <f t="shared" si="5"/>
        <v>257</v>
      </c>
      <c r="V17" s="67">
        <f>R17-$R$20</f>
        <v>-31</v>
      </c>
      <c r="Y17" s="98"/>
    </row>
    <row r="18" spans="1:22" ht="18.75" thickBot="1">
      <c r="A18" s="104"/>
      <c r="B18" s="18" t="s">
        <v>33</v>
      </c>
      <c r="C18" s="44"/>
      <c r="D18" s="45">
        <v>50</v>
      </c>
      <c r="E18" s="12">
        <v>171.08</v>
      </c>
      <c r="F18" s="10">
        <f t="shared" si="0"/>
        <v>23</v>
      </c>
      <c r="G18" s="11" t="s">
        <v>25</v>
      </c>
      <c r="H18" s="49" t="s">
        <v>11</v>
      </c>
      <c r="I18" s="103"/>
      <c r="J18" s="50"/>
      <c r="K18" s="50"/>
      <c r="L18" s="50"/>
      <c r="M18" s="50"/>
      <c r="N18" s="50"/>
      <c r="O18" s="50"/>
      <c r="P18" s="24">
        <f t="shared" si="1"/>
        <v>0</v>
      </c>
      <c r="Q18" s="25">
        <f t="shared" si="2"/>
        <v>0</v>
      </c>
      <c r="R18" s="117"/>
      <c r="S18" s="32">
        <f t="shared" si="3"/>
      </c>
      <c r="T18" s="35">
        <f t="shared" si="4"/>
        <v>0</v>
      </c>
      <c r="U18" s="35">
        <f t="shared" si="5"/>
        <v>0</v>
      </c>
      <c r="V18" s="67"/>
    </row>
    <row r="19" spans="1:22" ht="18.75" thickBot="1">
      <c r="A19" s="104"/>
      <c r="B19" s="17" t="s">
        <v>33</v>
      </c>
      <c r="C19" s="40" t="s">
        <v>27</v>
      </c>
      <c r="D19" s="43">
        <v>50</v>
      </c>
      <c r="E19" s="15">
        <v>200.24</v>
      </c>
      <c r="F19" s="13">
        <f t="shared" si="0"/>
        <v>0</v>
      </c>
      <c r="G19" s="14" t="s">
        <v>26</v>
      </c>
      <c r="H19" s="48" t="s">
        <v>11</v>
      </c>
      <c r="I19" s="101" t="s">
        <v>73</v>
      </c>
      <c r="J19" s="68">
        <v>189</v>
      </c>
      <c r="K19" s="68">
        <v>183</v>
      </c>
      <c r="L19" s="68">
        <v>243</v>
      </c>
      <c r="M19" s="68">
        <v>246</v>
      </c>
      <c r="N19" s="68">
        <v>181</v>
      </c>
      <c r="O19" s="68">
        <v>223</v>
      </c>
      <c r="P19" s="69">
        <f t="shared" si="1"/>
        <v>1265</v>
      </c>
      <c r="Q19" s="70">
        <f t="shared" si="2"/>
        <v>1265</v>
      </c>
      <c r="R19" s="118"/>
      <c r="S19" s="109">
        <f t="shared" si="3"/>
        <v>210.83333333333334</v>
      </c>
      <c r="T19" s="72">
        <f t="shared" si="4"/>
        <v>181</v>
      </c>
      <c r="U19" s="72">
        <f t="shared" si="5"/>
        <v>246</v>
      </c>
      <c r="V19" s="67"/>
    </row>
    <row r="20" spans="1:22" ht="20.25" thickBot="1">
      <c r="A20" s="104">
        <v>1</v>
      </c>
      <c r="B20" s="51" t="s">
        <v>1</v>
      </c>
      <c r="C20" s="52" t="s">
        <v>27</v>
      </c>
      <c r="D20" s="45">
        <v>50</v>
      </c>
      <c r="E20" s="53">
        <v>171.92</v>
      </c>
      <c r="F20" s="54">
        <f t="shared" si="0"/>
        <v>22</v>
      </c>
      <c r="G20" s="55" t="s">
        <v>28</v>
      </c>
      <c r="H20" s="56" t="s">
        <v>11</v>
      </c>
      <c r="I20" s="102" t="s">
        <v>74</v>
      </c>
      <c r="J20" s="57">
        <v>173</v>
      </c>
      <c r="K20" s="57">
        <v>164</v>
      </c>
      <c r="L20" s="57">
        <v>181</v>
      </c>
      <c r="M20" s="57">
        <v>214</v>
      </c>
      <c r="N20" s="57">
        <v>194</v>
      </c>
      <c r="O20" s="57">
        <v>269</v>
      </c>
      <c r="P20" s="58">
        <f t="shared" si="1"/>
        <v>1195</v>
      </c>
      <c r="Q20" s="59">
        <f t="shared" si="2"/>
        <v>1327</v>
      </c>
      <c r="R20" s="116">
        <f>SUM(Q20:Q21)</f>
        <v>2571</v>
      </c>
      <c r="S20" s="110">
        <f t="shared" si="3"/>
        <v>199.16666666666666</v>
      </c>
      <c r="T20" s="61">
        <f t="shared" si="4"/>
        <v>164</v>
      </c>
      <c r="U20" s="61">
        <f t="shared" si="5"/>
        <v>269</v>
      </c>
      <c r="V20" s="67">
        <f>R20-$R$20</f>
        <v>0</v>
      </c>
    </row>
    <row r="21" spans="1:22" ht="18.75" thickBot="1">
      <c r="A21" s="104"/>
      <c r="B21" s="73" t="s">
        <v>1</v>
      </c>
      <c r="C21" s="74"/>
      <c r="D21" s="45">
        <v>50</v>
      </c>
      <c r="E21" s="75">
        <v>172.14</v>
      </c>
      <c r="F21" s="76">
        <f t="shared" si="0"/>
        <v>22</v>
      </c>
      <c r="G21" s="77" t="s">
        <v>44</v>
      </c>
      <c r="H21" s="78" t="s">
        <v>11</v>
      </c>
      <c r="I21" s="103" t="s">
        <v>75</v>
      </c>
      <c r="J21" s="79">
        <v>173</v>
      </c>
      <c r="K21" s="79">
        <v>156</v>
      </c>
      <c r="L21" s="79">
        <v>234</v>
      </c>
      <c r="M21" s="79">
        <v>202</v>
      </c>
      <c r="N21" s="79">
        <v>165</v>
      </c>
      <c r="O21" s="79">
        <v>182</v>
      </c>
      <c r="P21" s="80">
        <f t="shared" si="1"/>
        <v>1112</v>
      </c>
      <c r="Q21" s="81">
        <f t="shared" si="2"/>
        <v>1244</v>
      </c>
      <c r="R21" s="114"/>
      <c r="S21" s="111">
        <f t="shared" si="3"/>
        <v>185.33333333333334</v>
      </c>
      <c r="T21" s="83">
        <f t="shared" si="4"/>
        <v>156</v>
      </c>
      <c r="U21" s="83">
        <f t="shared" si="5"/>
        <v>234</v>
      </c>
      <c r="V21" s="67"/>
    </row>
    <row r="22" spans="1:23" ht="20.25" thickBot="1">
      <c r="A22" s="104">
        <v>4</v>
      </c>
      <c r="B22" s="16" t="s">
        <v>2</v>
      </c>
      <c r="C22" s="38"/>
      <c r="D22" s="42">
        <v>5</v>
      </c>
      <c r="E22" s="9">
        <v>162.8</v>
      </c>
      <c r="F22" s="7">
        <f t="shared" si="0"/>
        <v>29</v>
      </c>
      <c r="G22" s="8" t="s">
        <v>29</v>
      </c>
      <c r="H22" s="47" t="s">
        <v>11</v>
      </c>
      <c r="I22" s="100" t="s">
        <v>76</v>
      </c>
      <c r="J22" s="62">
        <v>211</v>
      </c>
      <c r="K22" s="62">
        <v>223</v>
      </c>
      <c r="L22" s="62">
        <v>246</v>
      </c>
      <c r="M22" s="62">
        <v>189</v>
      </c>
      <c r="N22" s="62">
        <v>158</v>
      </c>
      <c r="O22" s="62">
        <v>177</v>
      </c>
      <c r="P22" s="63">
        <f t="shared" si="1"/>
        <v>1204</v>
      </c>
      <c r="Q22" s="64">
        <f t="shared" si="2"/>
        <v>1378</v>
      </c>
      <c r="R22" s="113">
        <f>SUM(Q22:Q23)</f>
        <v>2471</v>
      </c>
      <c r="S22" s="108">
        <f t="shared" si="3"/>
        <v>200.66666666666666</v>
      </c>
      <c r="T22" s="66">
        <f t="shared" si="4"/>
        <v>158</v>
      </c>
      <c r="U22" s="66">
        <f t="shared" si="5"/>
        <v>246</v>
      </c>
      <c r="V22" s="67">
        <f>R22-$R$20</f>
        <v>-100</v>
      </c>
      <c r="W22" s="105">
        <v>374</v>
      </c>
    </row>
    <row r="23" spans="1:22" ht="18.75" thickBot="1">
      <c r="A23" s="104"/>
      <c r="B23" s="17" t="s">
        <v>2</v>
      </c>
      <c r="C23" s="40" t="s">
        <v>27</v>
      </c>
      <c r="D23" s="43">
        <v>50</v>
      </c>
      <c r="E23" s="15">
        <v>189.36</v>
      </c>
      <c r="F23" s="13">
        <f t="shared" si="0"/>
        <v>8</v>
      </c>
      <c r="G23" s="14" t="s">
        <v>30</v>
      </c>
      <c r="H23" s="48" t="s">
        <v>11</v>
      </c>
      <c r="I23" s="101" t="s">
        <v>77</v>
      </c>
      <c r="J23" s="99">
        <v>169</v>
      </c>
      <c r="K23" s="99">
        <v>169</v>
      </c>
      <c r="L23" s="68">
        <v>195</v>
      </c>
      <c r="M23" s="68">
        <v>201</v>
      </c>
      <c r="N23" s="68">
        <v>151</v>
      </c>
      <c r="O23" s="68">
        <v>160</v>
      </c>
      <c r="P23" s="69">
        <f t="shared" si="1"/>
        <v>1045</v>
      </c>
      <c r="Q23" s="70">
        <f t="shared" si="2"/>
        <v>1093</v>
      </c>
      <c r="R23" s="114"/>
      <c r="S23" s="71">
        <f t="shared" si="3"/>
        <v>174.16666666666666</v>
      </c>
      <c r="T23" s="72">
        <f t="shared" si="4"/>
        <v>151</v>
      </c>
      <c r="U23" s="72">
        <f t="shared" si="5"/>
        <v>201</v>
      </c>
      <c r="V23" s="67"/>
    </row>
    <row r="24" spans="1:22" ht="20.25" thickBot="1">
      <c r="A24" s="104">
        <v>5</v>
      </c>
      <c r="B24" s="51" t="s">
        <v>0</v>
      </c>
      <c r="C24" s="52"/>
      <c r="D24" s="45">
        <v>35</v>
      </c>
      <c r="E24" s="53">
        <v>144.77142857142857</v>
      </c>
      <c r="F24" s="54">
        <f t="shared" si="0"/>
        <v>44</v>
      </c>
      <c r="G24" s="55" t="s">
        <v>31</v>
      </c>
      <c r="H24" s="56" t="s">
        <v>11</v>
      </c>
      <c r="I24" s="102" t="s">
        <v>78</v>
      </c>
      <c r="J24" s="57">
        <v>161</v>
      </c>
      <c r="K24" s="57">
        <v>123</v>
      </c>
      <c r="L24" s="57">
        <v>138</v>
      </c>
      <c r="M24" s="57">
        <v>149</v>
      </c>
      <c r="N24" s="57">
        <v>141</v>
      </c>
      <c r="O24" s="57">
        <v>178</v>
      </c>
      <c r="P24" s="58">
        <f t="shared" si="1"/>
        <v>890</v>
      </c>
      <c r="Q24" s="59">
        <f t="shared" si="2"/>
        <v>1154</v>
      </c>
      <c r="R24" s="113">
        <f>SUM(Q24:Q25)</f>
        <v>2456</v>
      </c>
      <c r="S24" s="110">
        <f t="shared" si="3"/>
        <v>148.33333333333334</v>
      </c>
      <c r="T24" s="61">
        <f t="shared" si="4"/>
        <v>123</v>
      </c>
      <c r="U24" s="61">
        <f t="shared" si="5"/>
        <v>178</v>
      </c>
      <c r="V24" s="67">
        <f>R24-$R$20</f>
        <v>-115</v>
      </c>
    </row>
    <row r="25" spans="1:22" ht="18.75" thickBot="1">
      <c r="A25" s="104"/>
      <c r="B25" s="73" t="s">
        <v>0</v>
      </c>
      <c r="C25" s="74" t="s">
        <v>27</v>
      </c>
      <c r="D25" s="45">
        <v>50</v>
      </c>
      <c r="E25" s="75">
        <v>143.5</v>
      </c>
      <c r="F25" s="76">
        <f t="shared" si="0"/>
        <v>45</v>
      </c>
      <c r="G25" s="77" t="s">
        <v>32</v>
      </c>
      <c r="H25" s="78" t="s">
        <v>11</v>
      </c>
      <c r="I25" s="103" t="s">
        <v>79</v>
      </c>
      <c r="J25" s="79">
        <v>152</v>
      </c>
      <c r="K25" s="79">
        <v>151</v>
      </c>
      <c r="L25" s="79">
        <v>203</v>
      </c>
      <c r="M25" s="79">
        <v>182</v>
      </c>
      <c r="N25" s="79">
        <v>144</v>
      </c>
      <c r="O25" s="79">
        <v>200</v>
      </c>
      <c r="P25" s="80">
        <f t="shared" si="1"/>
        <v>1032</v>
      </c>
      <c r="Q25" s="81">
        <f t="shared" si="2"/>
        <v>1302</v>
      </c>
      <c r="R25" s="114"/>
      <c r="S25" s="111">
        <f t="shared" si="3"/>
        <v>172</v>
      </c>
      <c r="T25" s="83">
        <f t="shared" si="4"/>
        <v>144</v>
      </c>
      <c r="U25" s="83">
        <f t="shared" si="5"/>
        <v>203</v>
      </c>
      <c r="V25" s="67"/>
    </row>
    <row r="26" spans="1:22" ht="20.25" thickBot="1">
      <c r="A26" s="104">
        <v>12</v>
      </c>
      <c r="B26" s="6" t="s">
        <v>34</v>
      </c>
      <c r="C26" s="38" t="s">
        <v>27</v>
      </c>
      <c r="D26" s="42">
        <v>6</v>
      </c>
      <c r="E26" s="9">
        <v>181.67</v>
      </c>
      <c r="F26" s="7">
        <f t="shared" si="0"/>
        <v>14</v>
      </c>
      <c r="G26" s="8" t="s">
        <v>35</v>
      </c>
      <c r="H26" s="47" t="s">
        <v>11</v>
      </c>
      <c r="I26" s="100" t="s">
        <v>80</v>
      </c>
      <c r="J26" s="62">
        <v>177</v>
      </c>
      <c r="K26" s="62">
        <v>169</v>
      </c>
      <c r="L26" s="62">
        <v>153</v>
      </c>
      <c r="M26" s="62">
        <v>118</v>
      </c>
      <c r="N26" s="62">
        <v>144</v>
      </c>
      <c r="O26" s="62">
        <v>169</v>
      </c>
      <c r="P26" s="63">
        <f t="shared" si="1"/>
        <v>930</v>
      </c>
      <c r="Q26" s="64">
        <f t="shared" si="2"/>
        <v>1014</v>
      </c>
      <c r="R26" s="113">
        <f>SUM(Q26:Q27)</f>
        <v>2266</v>
      </c>
      <c r="S26" s="65">
        <f t="shared" si="3"/>
        <v>155</v>
      </c>
      <c r="T26" s="66">
        <f t="shared" si="4"/>
        <v>118</v>
      </c>
      <c r="U26" s="66">
        <f t="shared" si="5"/>
        <v>177</v>
      </c>
      <c r="V26" s="67">
        <f>R26-$R$20</f>
        <v>-305</v>
      </c>
    </row>
    <row r="27" spans="1:22" ht="18.75" thickBot="1">
      <c r="A27" s="104"/>
      <c r="B27" s="19" t="s">
        <v>34</v>
      </c>
      <c r="C27" s="40"/>
      <c r="D27" s="43">
        <v>50</v>
      </c>
      <c r="E27" s="15">
        <v>181</v>
      </c>
      <c r="F27" s="13">
        <f t="shared" si="0"/>
        <v>15</v>
      </c>
      <c r="G27" s="14" t="s">
        <v>36</v>
      </c>
      <c r="H27" s="48" t="s">
        <v>11</v>
      </c>
      <c r="I27" s="101" t="s">
        <v>81</v>
      </c>
      <c r="J27" s="68">
        <v>181</v>
      </c>
      <c r="K27" s="68">
        <v>182</v>
      </c>
      <c r="L27" s="68">
        <v>210</v>
      </c>
      <c r="M27" s="68">
        <v>157</v>
      </c>
      <c r="N27" s="68">
        <v>224</v>
      </c>
      <c r="O27" s="68">
        <v>208</v>
      </c>
      <c r="P27" s="69">
        <f t="shared" si="1"/>
        <v>1162</v>
      </c>
      <c r="Q27" s="70">
        <f t="shared" si="2"/>
        <v>1252</v>
      </c>
      <c r="R27" s="114"/>
      <c r="S27" s="109">
        <f t="shared" si="3"/>
        <v>193.66666666666666</v>
      </c>
      <c r="T27" s="72">
        <f t="shared" si="4"/>
        <v>157</v>
      </c>
      <c r="U27" s="72">
        <f t="shared" si="5"/>
        <v>224</v>
      </c>
      <c r="V27" s="67"/>
    </row>
    <row r="28" spans="1:22" ht="20.25" thickBot="1">
      <c r="A28" s="104">
        <v>6</v>
      </c>
      <c r="B28" s="85" t="s">
        <v>37</v>
      </c>
      <c r="C28" s="52"/>
      <c r="D28" s="45">
        <v>50</v>
      </c>
      <c r="E28" s="53">
        <v>182.98</v>
      </c>
      <c r="F28" s="54">
        <f t="shared" si="0"/>
        <v>13</v>
      </c>
      <c r="G28" s="55" t="s">
        <v>38</v>
      </c>
      <c r="H28" s="56" t="s">
        <v>11</v>
      </c>
      <c r="I28" s="102" t="s">
        <v>82</v>
      </c>
      <c r="J28" s="57">
        <v>223</v>
      </c>
      <c r="K28" s="57">
        <v>147</v>
      </c>
      <c r="L28" s="57">
        <v>214</v>
      </c>
      <c r="M28" s="57">
        <v>187</v>
      </c>
      <c r="N28" s="57">
        <v>160</v>
      </c>
      <c r="O28" s="57">
        <v>166</v>
      </c>
      <c r="P28" s="58">
        <f t="shared" si="1"/>
        <v>1097</v>
      </c>
      <c r="Q28" s="59">
        <f t="shared" si="2"/>
        <v>1175</v>
      </c>
      <c r="R28" s="113">
        <f>SUM(Q28:Q30)</f>
        <v>2424</v>
      </c>
      <c r="S28" s="110">
        <f t="shared" si="3"/>
        <v>182.83333333333334</v>
      </c>
      <c r="T28" s="61">
        <f t="shared" si="4"/>
        <v>147</v>
      </c>
      <c r="U28" s="61">
        <f t="shared" si="5"/>
        <v>223</v>
      </c>
      <c r="V28" s="67">
        <f>R28-$R$20</f>
        <v>-147</v>
      </c>
    </row>
    <row r="29" spans="1:22" ht="20.25" customHeight="1" thickBot="1">
      <c r="A29" s="104"/>
      <c r="B29" s="20" t="s">
        <v>37</v>
      </c>
      <c r="C29" s="44"/>
      <c r="D29" s="45">
        <v>50</v>
      </c>
      <c r="E29" s="12">
        <v>164.86</v>
      </c>
      <c r="F29" s="10">
        <f t="shared" si="0"/>
        <v>28</v>
      </c>
      <c r="G29" s="11" t="s">
        <v>39</v>
      </c>
      <c r="H29" s="49" t="s">
        <v>11</v>
      </c>
      <c r="I29" s="103" t="s">
        <v>83</v>
      </c>
      <c r="J29" s="50">
        <v>159</v>
      </c>
      <c r="K29" s="50">
        <v>179</v>
      </c>
      <c r="L29" s="50">
        <v>164</v>
      </c>
      <c r="M29" s="50">
        <v>170</v>
      </c>
      <c r="N29" s="50">
        <v>207</v>
      </c>
      <c r="O29" s="50">
        <v>202</v>
      </c>
      <c r="P29" s="24">
        <f t="shared" si="1"/>
        <v>1081</v>
      </c>
      <c r="Q29" s="25">
        <f t="shared" si="2"/>
        <v>1249</v>
      </c>
      <c r="R29" s="115"/>
      <c r="S29" s="112">
        <f t="shared" si="3"/>
        <v>180.16666666666666</v>
      </c>
      <c r="T29" s="35">
        <f t="shared" si="4"/>
        <v>159</v>
      </c>
      <c r="U29" s="35">
        <f t="shared" si="5"/>
        <v>207</v>
      </c>
      <c r="V29" s="67"/>
    </row>
    <row r="30" spans="1:22" ht="18.75" thickBot="1">
      <c r="A30" s="104"/>
      <c r="B30" s="19" t="s">
        <v>37</v>
      </c>
      <c r="C30" s="40" t="s">
        <v>27</v>
      </c>
      <c r="D30" s="43">
        <v>50</v>
      </c>
      <c r="E30" s="15">
        <v>166.98</v>
      </c>
      <c r="F30" s="13">
        <f t="shared" si="0"/>
        <v>26</v>
      </c>
      <c r="G30" s="14" t="s">
        <v>40</v>
      </c>
      <c r="H30" s="48" t="s">
        <v>11</v>
      </c>
      <c r="I30" s="101"/>
      <c r="J30" s="68"/>
      <c r="K30" s="68"/>
      <c r="L30" s="68"/>
      <c r="M30" s="68"/>
      <c r="N30" s="68"/>
      <c r="O30" s="68"/>
      <c r="P30" s="69">
        <f t="shared" si="1"/>
        <v>0</v>
      </c>
      <c r="Q30" s="70">
        <f t="shared" si="2"/>
        <v>0</v>
      </c>
      <c r="R30" s="114"/>
      <c r="S30" s="71">
        <f t="shared" si="3"/>
      </c>
      <c r="T30" s="72">
        <f t="shared" si="4"/>
        <v>0</v>
      </c>
      <c r="U30" s="72">
        <f t="shared" si="5"/>
        <v>0</v>
      </c>
      <c r="V30" s="67"/>
    </row>
    <row r="32" spans="2:11" ht="16.5" thickBot="1">
      <c r="B32" s="3" t="s">
        <v>43</v>
      </c>
      <c r="J32" s="99">
        <v>169</v>
      </c>
      <c r="K32" s="106" t="s">
        <v>85</v>
      </c>
    </row>
    <row r="33" ht="15.75">
      <c r="K33" s="106" t="s">
        <v>86</v>
      </c>
    </row>
  </sheetData>
  <mergeCells count="12">
    <mergeCell ref="R22:R23"/>
    <mergeCell ref="R24:R25"/>
    <mergeCell ref="R26:R27"/>
    <mergeCell ref="R28:R30"/>
    <mergeCell ref="R13:R14"/>
    <mergeCell ref="R15:R16"/>
    <mergeCell ref="R17:R19"/>
    <mergeCell ref="R20:R21"/>
    <mergeCell ref="R3:R4"/>
    <mergeCell ref="R5:R6"/>
    <mergeCell ref="R7:R9"/>
    <mergeCell ref="R10:R12"/>
  </mergeCells>
  <printOptions/>
  <pageMargins left="0.73" right="0.06" top="0.17" bottom="0.37" header="0.18" footer="0.37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cp:lastPrinted>2009-06-29T12:57:14Z</cp:lastPrinted>
  <dcterms:created xsi:type="dcterms:W3CDTF">2009-06-20T09:29:34Z</dcterms:created>
  <dcterms:modified xsi:type="dcterms:W3CDTF">2009-06-30T10:17:32Z</dcterms:modified>
  <cp:category/>
  <cp:version/>
  <cp:contentType/>
  <cp:contentStatus/>
</cp:coreProperties>
</file>