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320" windowHeight="8625" activeTab="0"/>
  </bookViews>
  <sheets>
    <sheet name="Reiting2007-2008" sheetId="1" r:id="rId1"/>
    <sheet name="FinaStep1" sheetId="2" r:id="rId2"/>
    <sheet name="FINAL STEP 3,4,5" sheetId="3" r:id="rId3"/>
    <sheet name="TOP12" sheetId="4" r:id="rId4"/>
  </sheets>
  <externalReferences>
    <externalReference r:id="rId7"/>
    <externalReference r:id="rId8"/>
  </externalReferences>
  <definedNames>
    <definedName name="Lines">'[1]List_Texts'!$A$37:$A$72</definedName>
    <definedName name="Players" localSheetId="2">'[2]Handicap 07-08'!$I$5:$I$200</definedName>
    <definedName name="Players" localSheetId="3">'[2]Handicap 07-08'!$I$5:$I$200</definedName>
    <definedName name="Players">'[1]Handicap 07-08'!$G$5:$G$132</definedName>
    <definedName name="_xlnm.Print_Area" localSheetId="0">'Reiting2007-2008'!$A$1:$F$39</definedName>
    <definedName name="_xlnm.Print_Titles" localSheetId="0">'Reiting2007-2008'!$1:$3</definedName>
  </definedNames>
  <calcPr fullCalcOnLoad="1"/>
</workbook>
</file>

<file path=xl/sharedStrings.xml><?xml version="1.0" encoding="utf-8"?>
<sst xmlns="http://schemas.openxmlformats.org/spreadsheetml/2006/main" count="269" uniqueCount="112">
  <si>
    <t>hdc</t>
  </si>
  <si>
    <t>Player</t>
  </si>
  <si>
    <t>LINE POS.</t>
  </si>
  <si>
    <t>Pins</t>
  </si>
  <si>
    <t>Diff.</t>
  </si>
  <si>
    <t>MAX</t>
  </si>
  <si>
    <t>avg kval.</t>
  </si>
  <si>
    <t xml:space="preserve">Place </t>
  </si>
  <si>
    <t>Sandra Brice</t>
  </si>
  <si>
    <t>Aivars Kuksa</t>
  </si>
  <si>
    <t>Raimonds Rutenbergs</t>
  </si>
  <si>
    <t>Arnolds Lokmanis</t>
  </si>
  <si>
    <t>Andrejs Tračs</t>
  </si>
  <si>
    <t>Andis Dārziņš</t>
  </si>
  <si>
    <t>Pēteris Martinsons</t>
  </si>
  <si>
    <t>Nikolajs Ovčiņņikovs</t>
  </si>
  <si>
    <t>Marina Petrova</t>
  </si>
  <si>
    <t xml:space="preserve">Jelena Šorohova </t>
  </si>
  <si>
    <t>Tatjana Teļnova</t>
  </si>
  <si>
    <t>Mareks Žukurs</t>
  </si>
  <si>
    <t>Ivars Vinters</t>
  </si>
  <si>
    <t>Aigars Strautiņš</t>
  </si>
  <si>
    <t>Oskars Kreilis</t>
  </si>
  <si>
    <t>Juris Bricis</t>
  </si>
  <si>
    <t>Normunds Bundzenieks</t>
  </si>
  <si>
    <t>Roberts Šipkevics</t>
  </si>
  <si>
    <t>Pins    +     hdc</t>
  </si>
  <si>
    <t>total HDC 4games</t>
  </si>
  <si>
    <t>Dmitrijs Dolgovs</t>
  </si>
  <si>
    <t>Artūrs Bricis</t>
  </si>
  <si>
    <t>Janis Zālītis</t>
  </si>
  <si>
    <t>Renārs Rutenbergs</t>
  </si>
  <si>
    <t>Kirils Hudjakovs</t>
  </si>
  <si>
    <t xml:space="preserve">Vladimirs Pribiļevs </t>
  </si>
  <si>
    <t>Artūrs Maslovs</t>
  </si>
  <si>
    <t>Veronika Hudjakova</t>
  </si>
  <si>
    <t>Jānis Bucens</t>
  </si>
  <si>
    <t>Julians Visockis</t>
  </si>
  <si>
    <t xml:space="preserve"> Pos.</t>
  </si>
  <si>
    <t>Line</t>
  </si>
  <si>
    <t>G1</t>
  </si>
  <si>
    <t>G2</t>
  </si>
  <si>
    <t>SUM total</t>
  </si>
  <si>
    <t>17A</t>
  </si>
  <si>
    <t>18A</t>
  </si>
  <si>
    <t>18B</t>
  </si>
  <si>
    <t>Final Step 3</t>
  </si>
  <si>
    <t>G3</t>
  </si>
  <si>
    <t>sum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</si>
  <si>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</si>
  <si>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</si>
  <si>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</si>
  <si>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</si>
  <si>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</si>
  <si>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</si>
  <si>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</si>
  <si>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</si>
  <si>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</si>
  <si>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</si>
  <si>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</si>
  <si>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# 12</t>
  </si>
  <si>
    <t>Final Step 4</t>
  </si>
  <si>
    <t>Final Step 5</t>
  </si>
  <si>
    <t>fs3 pos.</t>
  </si>
  <si>
    <t>points</t>
  </si>
  <si>
    <t>Place</t>
  </si>
  <si>
    <t>Total</t>
  </si>
  <si>
    <t>Dāvis Vanags</t>
  </si>
  <si>
    <t>Maris Eisaks</t>
  </si>
  <si>
    <t>Janis Zemitis</t>
  </si>
  <si>
    <t>Jurijs Dolgovs</t>
  </si>
  <si>
    <t>Martins Nicmanis</t>
  </si>
  <si>
    <t>Raimonds Zemitis</t>
  </si>
  <si>
    <t>Jānis Štokmanis</t>
  </si>
  <si>
    <t>Kristaps Lusars</t>
  </si>
  <si>
    <t xml:space="preserve">Reitings turnīram "6no36" </t>
  </si>
  <si>
    <t>2008-2009 Gada reitings</t>
  </si>
  <si>
    <t>player</t>
  </si>
  <si>
    <t>pos.</t>
  </si>
  <si>
    <t>Grand Final 2009</t>
  </si>
  <si>
    <t>Grand Final "6no36"</t>
  </si>
  <si>
    <t>Grand Final ""6no36"</t>
  </si>
  <si>
    <t>24A</t>
  </si>
  <si>
    <t>22A</t>
  </si>
  <si>
    <t>16B</t>
  </si>
  <si>
    <t>14B</t>
  </si>
  <si>
    <t>21A</t>
  </si>
  <si>
    <t>16A</t>
  </si>
  <si>
    <t>23B</t>
  </si>
  <si>
    <t>15B</t>
  </si>
  <si>
    <t>13B</t>
  </si>
  <si>
    <t>20A</t>
  </si>
  <si>
    <t>13A</t>
  </si>
  <si>
    <t>20B</t>
  </si>
  <si>
    <t>19B</t>
  </si>
  <si>
    <t>14A</t>
  </si>
  <si>
    <t>21B</t>
  </si>
  <si>
    <t>17B</t>
  </si>
  <si>
    <t>23A</t>
  </si>
  <si>
    <t>22B</t>
  </si>
  <si>
    <t>15A</t>
  </si>
  <si>
    <t>19A</t>
  </si>
  <si>
    <t>24B</t>
  </si>
  <si>
    <t xml:space="preserve">Andis Dārziņš </t>
  </si>
  <si>
    <t>Māris Eisaks</t>
  </si>
  <si>
    <t>Jānis Zālītis</t>
  </si>
  <si>
    <t>Jānis Zemītis</t>
  </si>
  <si>
    <t>Tatjna Teļnova</t>
  </si>
  <si>
    <t>Nikolajs Ovčņikovs</t>
  </si>
  <si>
    <r>
      <t xml:space="preserve">Final Step 2         </t>
    </r>
    <r>
      <rPr>
        <b/>
        <sz val="18"/>
        <rFont val="Arial"/>
        <family val="2"/>
      </rPr>
      <t>31.05.2008 &gt;14:10</t>
    </r>
  </si>
  <si>
    <r>
      <t xml:space="preserve">Final Step 1         </t>
    </r>
    <r>
      <rPr>
        <b/>
        <sz val="18"/>
        <rFont val="Arial"/>
        <family val="2"/>
      </rPr>
      <t>31.05.2009 &gt;12:00</t>
    </r>
  </si>
  <si>
    <t>games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</si>
</sst>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b/>
      <sz val="14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0"/>
    </font>
    <font>
      <sz val="9"/>
      <name val="Tahoma"/>
      <family val="2"/>
    </font>
    <font>
      <b/>
      <sz val="9"/>
      <color indexed="56"/>
      <name val="Arial"/>
      <family val="2"/>
    </font>
    <font>
      <b/>
      <i/>
      <sz val="14"/>
      <color indexed="56"/>
      <name val="Arial"/>
      <family val="2"/>
    </font>
    <font>
      <b/>
      <sz val="36"/>
      <name val="Tahoma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23"/>
      <name val="Tahoma"/>
      <family val="2"/>
    </font>
    <font>
      <sz val="12"/>
      <color indexed="23"/>
      <name val="Tahoma"/>
      <family val="2"/>
    </font>
    <font>
      <b/>
      <sz val="12"/>
      <color indexed="9"/>
      <name val="Tahoma"/>
      <family val="2"/>
    </font>
    <font>
      <b/>
      <sz val="14"/>
      <color indexed="9"/>
      <name val="Tahoma"/>
      <family val="2"/>
    </font>
    <font>
      <b/>
      <sz val="10"/>
      <color indexed="12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sz val="22"/>
      <name val="Arial"/>
      <family val="2"/>
    </font>
    <font>
      <b/>
      <sz val="12"/>
      <color indexed="9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4"/>
      <name val="Tahoma"/>
      <family val="2"/>
    </font>
    <font>
      <sz val="12"/>
      <name val="Arial"/>
      <family val="0"/>
    </font>
    <font>
      <b/>
      <sz val="48"/>
      <name val="Tahoma"/>
      <family val="2"/>
    </font>
    <font>
      <b/>
      <sz val="18"/>
      <color indexed="9"/>
      <name val="Tahoma"/>
      <family val="2"/>
    </font>
    <font>
      <b/>
      <sz val="24"/>
      <color indexed="9"/>
      <name val="Arial"/>
      <family val="2"/>
    </font>
    <font>
      <b/>
      <sz val="18"/>
      <name val="Century Schoolbook"/>
      <family val="1"/>
    </font>
    <font>
      <b/>
      <sz val="14"/>
      <color indexed="10"/>
      <name val="Century Schoolbook"/>
      <family val="1"/>
    </font>
    <font>
      <b/>
      <sz val="16"/>
      <color indexed="62"/>
      <name val="Century Schoolbook"/>
      <family val="1"/>
    </font>
    <font>
      <b/>
      <sz val="16"/>
      <name val="Tahoma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22"/>
      <color indexed="14"/>
      <name val="Arial"/>
      <family val="2"/>
    </font>
    <font>
      <b/>
      <sz val="20"/>
      <name val="Tahoma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22"/>
      <color indexed="9"/>
      <name val="Arial"/>
      <family val="2"/>
    </font>
    <font>
      <b/>
      <sz val="28"/>
      <color indexed="9"/>
      <name val="Arial"/>
      <family val="2"/>
    </font>
    <font>
      <sz val="18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" fontId="9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7" fillId="0" borderId="0" xfId="0" applyFont="1" applyAlignment="1">
      <alignment horizontal="center"/>
    </xf>
    <xf numFmtId="0" fontId="10" fillId="2" borderId="2" xfId="2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72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/>
      <protection hidden="1"/>
    </xf>
    <xf numFmtId="1" fontId="7" fillId="3" borderId="2" xfId="0" applyNumberFormat="1" applyFont="1" applyFill="1" applyBorder="1" applyAlignment="1" applyProtection="1">
      <alignment horizontal="center"/>
      <protection hidden="1"/>
    </xf>
    <xf numFmtId="1" fontId="10" fillId="2" borderId="2" xfId="0" applyNumberFormat="1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/>
      <protection hidden="1"/>
    </xf>
    <xf numFmtId="172" fontId="0" fillId="0" borderId="2" xfId="0" applyNumberFormat="1" applyFont="1" applyFill="1" applyBorder="1" applyAlignment="1" applyProtection="1">
      <alignment/>
      <protection hidden="1"/>
    </xf>
    <xf numFmtId="1" fontId="5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9" fillId="5" borderId="1" xfId="0" applyFont="1" applyFill="1" applyBorder="1" applyAlignment="1" applyProtection="1">
      <alignment horizontal="center" vertical="center" textRotation="180" wrapText="1"/>
      <protection locked="0"/>
    </xf>
    <xf numFmtId="0" fontId="10" fillId="5" borderId="2" xfId="21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>
      <alignment horizontal="center"/>
    </xf>
    <xf numFmtId="172" fontId="0" fillId="0" borderId="2" xfId="0" applyNumberFormat="1" applyFont="1" applyBorder="1" applyAlignment="1" applyProtection="1">
      <alignment horizontal="center" vertical="center" textRotation="180" wrapText="1"/>
      <protection locked="0"/>
    </xf>
    <xf numFmtId="1" fontId="17" fillId="0" borderId="0" xfId="0" applyNumberFormat="1" applyFont="1" applyFill="1" applyBorder="1" applyAlignment="1" applyProtection="1">
      <alignment horizontal="left" indent="2"/>
      <protection locked="0"/>
    </xf>
    <xf numFmtId="1" fontId="5" fillId="3" borderId="3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1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1" fontId="11" fillId="0" borderId="6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1" fontId="10" fillId="0" borderId="0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 applyProtection="1">
      <alignment horizontal="left" vertical="center" indent="3"/>
      <protection locked="0"/>
    </xf>
    <xf numFmtId="0" fontId="0" fillId="0" borderId="7" xfId="0" applyBorder="1" applyAlignment="1">
      <alignment/>
    </xf>
    <xf numFmtId="1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1" fontId="7" fillId="3" borderId="9" xfId="0" applyNumberFormat="1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5" fillId="0" borderId="0" xfId="21" applyFont="1" applyFill="1" applyBorder="1" applyAlignment="1" applyProtection="1">
      <alignment horizontal="left" vertical="center" indent="1"/>
      <protection locked="0"/>
    </xf>
    <xf numFmtId="0" fontId="26" fillId="0" borderId="0" xfId="2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>
      <alignment horizontal="center"/>
    </xf>
    <xf numFmtId="0" fontId="14" fillId="0" borderId="6" xfId="0" applyFont="1" applyFill="1" applyBorder="1" applyAlignment="1" applyProtection="1">
      <alignment horizontal="center"/>
      <protection locked="0"/>
    </xf>
    <xf numFmtId="1" fontId="7" fillId="0" borderId="6" xfId="0" applyNumberFormat="1" applyFont="1" applyFill="1" applyBorder="1" applyAlignment="1" applyProtection="1">
      <alignment horizontal="center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1" xfId="0" applyNumberFormat="1" applyFont="1" applyFill="1" applyBorder="1" applyAlignment="1" applyProtection="1">
      <alignment horizontal="center"/>
      <protection locked="0"/>
    </xf>
    <xf numFmtId="1" fontId="7" fillId="3" borderId="12" xfId="0" applyNumberFormat="1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 applyProtection="1">
      <alignment horizontal="left" vertical="center" indent="1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10" fillId="2" borderId="14" xfId="2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/>
      <protection hidden="1"/>
    </xf>
    <xf numFmtId="1" fontId="7" fillId="3" borderId="14" xfId="0" applyNumberFormat="1" applyFont="1" applyFill="1" applyBorder="1" applyAlignment="1" applyProtection="1">
      <alignment horizontal="center"/>
      <protection hidden="1"/>
    </xf>
    <xf numFmtId="0" fontId="10" fillId="5" borderId="14" xfId="21" applyFont="1" applyFill="1" applyBorder="1" applyAlignment="1" applyProtection="1">
      <alignment horizontal="center" vertical="center"/>
      <protection locked="0"/>
    </xf>
    <xf numFmtId="1" fontId="10" fillId="2" borderId="14" xfId="0" applyNumberFormat="1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/>
    </xf>
    <xf numFmtId="172" fontId="0" fillId="0" borderId="14" xfId="0" applyNumberFormat="1" applyFont="1" applyFill="1" applyBorder="1" applyAlignment="1" applyProtection="1">
      <alignment/>
      <protection hidden="1"/>
    </xf>
    <xf numFmtId="1" fontId="4" fillId="0" borderId="14" xfId="0" applyNumberFormat="1" applyFont="1" applyBorder="1" applyAlignment="1" applyProtection="1">
      <alignment horizontal="center"/>
      <protection locked="0"/>
    </xf>
    <xf numFmtId="1" fontId="5" fillId="3" borderId="15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left" vertical="center" indent="1"/>
      <protection locked="0"/>
    </xf>
    <xf numFmtId="0" fontId="10" fillId="2" borderId="1" xfId="2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/>
      <protection hidden="1"/>
    </xf>
    <xf numFmtId="1" fontId="7" fillId="3" borderId="1" xfId="0" applyNumberFormat="1" applyFont="1" applyFill="1" applyBorder="1" applyAlignment="1" applyProtection="1">
      <alignment horizontal="center"/>
      <protection hidden="1"/>
    </xf>
    <xf numFmtId="0" fontId="10" fillId="5" borderId="1" xfId="21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 applyProtection="1">
      <alignment/>
      <protection hidden="1"/>
    </xf>
    <xf numFmtId="0" fontId="8" fillId="0" borderId="1" xfId="0" applyFont="1" applyFill="1" applyBorder="1" applyAlignment="1" applyProtection="1">
      <alignment/>
      <protection hidden="1"/>
    </xf>
    <xf numFmtId="172" fontId="0" fillId="0" borderId="1" xfId="0" applyNumberFormat="1" applyFont="1" applyFill="1" applyBorder="1" applyAlignment="1" applyProtection="1">
      <alignment/>
      <protection hidden="1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33" fillId="0" borderId="0" xfId="0" applyFont="1" applyFill="1" applyBorder="1" applyAlignment="1">
      <alignment/>
    </xf>
    <xf numFmtId="1" fontId="34" fillId="0" borderId="0" xfId="0" applyNumberFormat="1" applyFont="1" applyFill="1" applyBorder="1" applyAlignment="1" applyProtection="1">
      <alignment horizontal="center"/>
      <protection locked="0"/>
    </xf>
    <xf numFmtId="1" fontId="7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textRotation="180" wrapText="1"/>
      <protection locked="0"/>
    </xf>
    <xf numFmtId="1" fontId="36" fillId="0" borderId="0" xfId="0" applyNumberFormat="1" applyFont="1" applyFill="1" applyBorder="1" applyAlignment="1" applyProtection="1">
      <alignment horizontal="left" indent="2"/>
      <protection locked="0"/>
    </xf>
    <xf numFmtId="0" fontId="38" fillId="6" borderId="20" xfId="0" applyFont="1" applyFill="1" applyBorder="1" applyAlignment="1" applyProtection="1">
      <alignment horizontal="left" vertical="center" wrapText="1" indent="1"/>
      <protection locked="0"/>
    </xf>
    <xf numFmtId="0" fontId="38" fillId="6" borderId="21" xfId="0" applyFont="1" applyFill="1" applyBorder="1" applyAlignment="1" applyProtection="1">
      <alignment horizontal="left" vertical="center" wrapText="1" indent="1"/>
      <protection locked="0"/>
    </xf>
    <xf numFmtId="0" fontId="37" fillId="7" borderId="2" xfId="0" applyFont="1" applyFill="1" applyBorder="1" applyAlignment="1" applyProtection="1">
      <alignment horizontal="center" vertical="center"/>
      <protection locked="0"/>
    </xf>
    <xf numFmtId="0" fontId="31" fillId="7" borderId="0" xfId="0" applyFont="1" applyFill="1" applyAlignment="1" applyProtection="1">
      <alignment horizontal="center" vertical="center"/>
      <protection locked="0"/>
    </xf>
    <xf numFmtId="1" fontId="31" fillId="7" borderId="0" xfId="0" applyNumberFormat="1" applyFont="1" applyFill="1" applyAlignment="1" applyProtection="1">
      <alignment horizontal="center" vertical="center"/>
      <protection locked="0"/>
    </xf>
    <xf numFmtId="0" fontId="39" fillId="5" borderId="0" xfId="0" applyFont="1" applyFill="1" applyAlignment="1" applyProtection="1">
      <alignment/>
      <protection locked="0"/>
    </xf>
    <xf numFmtId="0" fontId="35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1" fillId="5" borderId="0" xfId="0" applyFont="1" applyFill="1" applyAlignment="1" applyProtection="1">
      <alignment/>
      <protection locked="0"/>
    </xf>
    <xf numFmtId="49" fontId="9" fillId="5" borderId="0" xfId="0" applyNumberFormat="1" applyFont="1" applyFill="1" applyAlignment="1" applyProtection="1">
      <alignment horizontal="center" vertical="center" textRotation="90"/>
      <protection locked="0"/>
    </xf>
    <xf numFmtId="49" fontId="42" fillId="5" borderId="0" xfId="0" applyNumberFormat="1" applyFont="1" applyFill="1" applyAlignment="1" applyProtection="1">
      <alignment horizontal="left" vertical="center"/>
      <protection locked="0"/>
    </xf>
    <xf numFmtId="49" fontId="43" fillId="5" borderId="0" xfId="0" applyNumberFormat="1" applyFont="1" applyFill="1" applyAlignment="1" applyProtection="1">
      <alignment horizontal="center" vertical="center" textRotation="90"/>
      <protection locked="0"/>
    </xf>
    <xf numFmtId="49" fontId="44" fillId="5" borderId="0" xfId="0" applyNumberFormat="1" applyFont="1" applyFill="1" applyBorder="1" applyAlignment="1" applyProtection="1">
      <alignment horizontal="center" vertical="center" textRotation="90"/>
      <protection locked="0"/>
    </xf>
    <xf numFmtId="49" fontId="4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7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5" fillId="0" borderId="0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Alignment="1" applyProtection="1">
      <alignment horizontal="center" vertical="center" textRotation="90" wrapText="1"/>
      <protection locked="0"/>
    </xf>
    <xf numFmtId="49" fontId="9" fillId="0" borderId="0" xfId="0" applyNumberFormat="1" applyFont="1" applyAlignment="1" applyProtection="1">
      <alignment horizontal="center" vertical="center" textRotation="90"/>
      <protection locked="0"/>
    </xf>
    <xf numFmtId="49" fontId="9" fillId="5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5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5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10" fillId="0" borderId="24" xfId="0" applyFont="1" applyBorder="1" applyAlignment="1" applyProtection="1">
      <alignment horizontal="left" vertical="center" indent="1"/>
      <protection locked="0"/>
    </xf>
    <xf numFmtId="0" fontId="10" fillId="0" borderId="25" xfId="0" applyFont="1" applyBorder="1" applyAlignment="1" applyProtection="1">
      <alignment horizontal="left" vertical="center" indent="1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left" vertical="center" indent="1"/>
      <protection locked="0"/>
    </xf>
    <xf numFmtId="0" fontId="10" fillId="5" borderId="25" xfId="0" applyFont="1" applyFill="1" applyBorder="1" applyAlignment="1" applyProtection="1">
      <alignment horizontal="left" vertical="center" indent="1"/>
      <protection locked="0"/>
    </xf>
    <xf numFmtId="0" fontId="5" fillId="0" borderId="0" xfId="21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inden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172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8" borderId="2" xfId="0" applyFont="1" applyFill="1" applyBorder="1" applyAlignment="1" applyProtection="1">
      <alignment horizontal="center" vertical="center"/>
      <protection locked="0"/>
    </xf>
    <xf numFmtId="0" fontId="31" fillId="8" borderId="0" xfId="0" applyFont="1" applyFill="1" applyAlignment="1" applyProtection="1">
      <alignment horizontal="center" vertical="center"/>
      <protection locked="0"/>
    </xf>
    <xf numFmtId="1" fontId="31" fillId="8" borderId="0" xfId="0" applyNumberFormat="1" applyFont="1" applyFill="1" applyAlignment="1" applyProtection="1">
      <alignment horizontal="center" vertical="center"/>
      <protection locked="0"/>
    </xf>
    <xf numFmtId="0" fontId="21" fillId="9" borderId="26" xfId="0" applyFont="1" applyFill="1" applyBorder="1" applyAlignment="1" applyProtection="1">
      <alignment horizontal="center" vertical="center"/>
      <protection locked="0"/>
    </xf>
    <xf numFmtId="0" fontId="47" fillId="9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 indent="1"/>
      <protection locked="0"/>
    </xf>
    <xf numFmtId="0" fontId="9" fillId="0" borderId="14" xfId="0" applyFont="1" applyFill="1" applyBorder="1" applyAlignment="1" applyProtection="1">
      <alignment horizontal="left" vertical="center" indent="1"/>
      <protection locked="0"/>
    </xf>
    <xf numFmtId="1" fontId="9" fillId="0" borderId="5" xfId="0" applyNumberFormat="1" applyFont="1" applyBorder="1" applyAlignment="1" applyProtection="1">
      <alignment horizontal="center" vertical="center" textRotation="180" wrapText="1"/>
      <protection locked="0"/>
    </xf>
    <xf numFmtId="1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" fontId="9" fillId="2" borderId="5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1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textRotation="180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172" fontId="0" fillId="0" borderId="5" xfId="0" applyNumberFormat="1" applyFont="1" applyBorder="1" applyAlignment="1" applyProtection="1">
      <alignment horizontal="center" vertical="center" textRotation="180" wrapText="1"/>
      <protection locked="0"/>
    </xf>
    <xf numFmtId="1" fontId="5" fillId="3" borderId="27" xfId="0" applyNumberFormat="1" applyFont="1" applyFill="1" applyBorder="1" applyAlignment="1" applyProtection="1">
      <alignment horizontal="center"/>
      <protection locked="0"/>
    </xf>
    <xf numFmtId="0" fontId="10" fillId="2" borderId="4" xfId="21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/>
      <protection hidden="1"/>
    </xf>
    <xf numFmtId="1" fontId="7" fillId="3" borderId="4" xfId="0" applyNumberFormat="1" applyFont="1" applyFill="1" applyBorder="1" applyAlignment="1" applyProtection="1">
      <alignment horizontal="center"/>
      <protection hidden="1"/>
    </xf>
    <xf numFmtId="0" fontId="10" fillId="5" borderId="4" xfId="21" applyFont="1" applyFill="1" applyBorder="1" applyAlignment="1" applyProtection="1">
      <alignment horizontal="center" vertical="center"/>
      <protection locked="0"/>
    </xf>
    <xf numFmtId="1" fontId="10" fillId="2" borderId="4" xfId="0" applyNumberFormat="1" applyFont="1" applyFill="1" applyBorder="1" applyAlignment="1" applyProtection="1">
      <alignment/>
      <protection hidden="1"/>
    </xf>
    <xf numFmtId="0" fontId="8" fillId="0" borderId="4" xfId="0" applyFont="1" applyFill="1" applyBorder="1" applyAlignment="1" applyProtection="1">
      <alignment/>
      <protection hidden="1"/>
    </xf>
    <xf numFmtId="172" fontId="0" fillId="0" borderId="4" xfId="0" applyNumberFormat="1" applyFont="1" applyFill="1" applyBorder="1" applyAlignment="1" applyProtection="1">
      <alignment/>
      <protection hidden="1"/>
    </xf>
    <xf numFmtId="1" fontId="4" fillId="0" borderId="24" xfId="0" applyNumberFormat="1" applyFont="1" applyBorder="1" applyAlignment="1" applyProtection="1">
      <alignment horizontal="center"/>
      <protection locked="0"/>
    </xf>
    <xf numFmtId="1" fontId="5" fillId="3" borderId="28" xfId="0" applyNumberFormat="1" applyFont="1" applyFill="1" applyBorder="1" applyAlignment="1" applyProtection="1">
      <alignment horizontal="center"/>
      <protection locked="0"/>
    </xf>
    <xf numFmtId="1" fontId="4" fillId="0" borderId="25" xfId="0" applyNumberFormat="1" applyFont="1" applyBorder="1" applyAlignment="1" applyProtection="1">
      <alignment horizontal="center"/>
      <protection locked="0"/>
    </xf>
    <xf numFmtId="1" fontId="5" fillId="3" borderId="29" xfId="0" applyNumberFormat="1" applyFont="1" applyFill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3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 vertical="center" wrapText="1"/>
      <protection locked="0"/>
    </xf>
    <xf numFmtId="2" fontId="34" fillId="3" borderId="0" xfId="0" applyNumberFormat="1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>
      <alignment/>
    </xf>
    <xf numFmtId="1" fontId="6" fillId="0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3" borderId="31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13" fillId="0" borderId="6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1" fontId="48" fillId="6" borderId="32" xfId="0" applyNumberFormat="1" applyFont="1" applyFill="1" applyBorder="1" applyAlignment="1" applyProtection="1">
      <alignment horizontal="center"/>
      <protection locked="0"/>
    </xf>
    <xf numFmtId="1" fontId="48" fillId="6" borderId="33" xfId="0" applyNumberFormat="1" applyFont="1" applyFill="1" applyBorder="1" applyAlignment="1" applyProtection="1">
      <alignment horizontal="center"/>
      <protection locked="0"/>
    </xf>
    <xf numFmtId="1" fontId="6" fillId="9" borderId="33" xfId="0" applyNumberFormat="1" applyFont="1" applyFill="1" applyBorder="1" applyAlignment="1" applyProtection="1">
      <alignment horizontal="center"/>
      <protection locked="0"/>
    </xf>
    <xf numFmtId="1" fontId="6" fillId="5" borderId="33" xfId="0" applyNumberFormat="1" applyFont="1" applyFill="1" applyBorder="1" applyAlignment="1" applyProtection="1">
      <alignment horizontal="center"/>
      <protection locked="0"/>
    </xf>
    <xf numFmtId="1" fontId="0" fillId="5" borderId="2" xfId="0" applyNumberFormat="1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left" vertical="center" indent="1"/>
      <protection locked="0"/>
    </xf>
    <xf numFmtId="1" fontId="19" fillId="0" borderId="0" xfId="0" applyNumberFormat="1" applyFont="1" applyFill="1" applyAlignment="1">
      <alignment horizontal="left"/>
    </xf>
    <xf numFmtId="1" fontId="34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1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21" fillId="3" borderId="19" xfId="0" applyFont="1" applyFill="1" applyBorder="1" applyAlignment="1">
      <alignment/>
    </xf>
    <xf numFmtId="0" fontId="21" fillId="3" borderId="10" xfId="0" applyFont="1" applyFill="1" applyBorder="1" applyAlignment="1">
      <alignment/>
    </xf>
    <xf numFmtId="0" fontId="21" fillId="3" borderId="8" xfId="0" applyFont="1" applyFill="1" applyBorder="1" applyAlignment="1">
      <alignment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0" fillId="6" borderId="34" xfId="0" applyFont="1" applyFill="1" applyBorder="1" applyAlignment="1">
      <alignment horizontal="left" vertical="center" indent="1"/>
    </xf>
    <xf numFmtId="0" fontId="38" fillId="6" borderId="34" xfId="0" applyFont="1" applyFill="1" applyBorder="1" applyAlignment="1">
      <alignment horizontal="left" vertical="center" indent="1"/>
    </xf>
    <xf numFmtId="0" fontId="51" fillId="6" borderId="23" xfId="0" applyFont="1" applyFill="1" applyBorder="1" applyAlignment="1">
      <alignment horizontal="left" vertical="center" indent="1"/>
    </xf>
    <xf numFmtId="0" fontId="52" fillId="6" borderId="34" xfId="0" applyFont="1" applyFill="1" applyBorder="1" applyAlignment="1">
      <alignment horizontal="left" vertical="center" indent="1"/>
    </xf>
    <xf numFmtId="0" fontId="9" fillId="0" borderId="14" xfId="0" applyFont="1" applyBorder="1" applyAlignment="1" applyProtection="1">
      <alignment horizontal="left" vertical="center" inden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9.png" /><Relationship Id="rId7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47625</xdr:rowOff>
    </xdr:from>
    <xdr:to>
      <xdr:col>14</xdr:col>
      <xdr:colOff>438150</xdr:colOff>
      <xdr:row>1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6229350" y="47625"/>
          <a:ext cx="2028825" cy="876300"/>
          <a:chOff x="821" y="757"/>
          <a:chExt cx="248" cy="156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238125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AutoShape 16"/>
        <xdr:cNvSpPr>
          <a:spLocks/>
        </xdr:cNvSpPr>
      </xdr:nvSpPr>
      <xdr:spPr>
        <a:xfrm rot="16200000">
          <a:off x="5895975" y="0"/>
          <a:ext cx="1924050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2</xdr:col>
      <xdr:colOff>190500</xdr:colOff>
      <xdr:row>0</xdr:row>
      <xdr:rowOff>914400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9525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11</xdr:row>
      <xdr:rowOff>161925</xdr:rowOff>
    </xdr:from>
    <xdr:to>
      <xdr:col>18</xdr:col>
      <xdr:colOff>419100</xdr:colOff>
      <xdr:row>19</xdr:row>
      <xdr:rowOff>95250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96350" y="4286250"/>
          <a:ext cx="15240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52</xdr:row>
      <xdr:rowOff>57150</xdr:rowOff>
    </xdr:from>
    <xdr:to>
      <xdr:col>15</xdr:col>
      <xdr:colOff>390525</xdr:colOff>
      <xdr:row>58</xdr:row>
      <xdr:rowOff>57150</xdr:rowOff>
    </xdr:to>
    <xdr:grpSp>
      <xdr:nvGrpSpPr>
        <xdr:cNvPr id="8" name="Group 39"/>
        <xdr:cNvGrpSpPr>
          <a:grpSpLocks/>
        </xdr:cNvGrpSpPr>
      </xdr:nvGrpSpPr>
      <xdr:grpSpPr>
        <a:xfrm>
          <a:off x="5934075" y="15982950"/>
          <a:ext cx="2838450" cy="971550"/>
          <a:chOff x="821" y="757"/>
          <a:chExt cx="248" cy="156"/>
        </a:xfrm>
        <a:solidFill>
          <a:srgbClr val="FFFFFF"/>
        </a:solidFill>
      </xdr:grpSpPr>
      <xdr:pic>
        <xdr:nvPicPr>
          <xdr:cNvPr id="9" name="Picture 4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0" name="Picture 4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4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16</xdr:col>
      <xdr:colOff>142875</xdr:colOff>
      <xdr:row>4</xdr:row>
      <xdr:rowOff>0</xdr:rowOff>
    </xdr:from>
    <xdr:to>
      <xdr:col>18</xdr:col>
      <xdr:colOff>504825</xdr:colOff>
      <xdr:row>10</xdr:row>
      <xdr:rowOff>123825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24925" y="2324100"/>
          <a:ext cx="15811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104775</xdr:rowOff>
    </xdr:from>
    <xdr:to>
      <xdr:col>2</xdr:col>
      <xdr:colOff>161925</xdr:colOff>
      <xdr:row>28</xdr:row>
      <xdr:rowOff>1066800</xdr:rowOff>
    </xdr:to>
    <xdr:pic>
      <xdr:nvPicPr>
        <xdr:cNvPr id="13" name="Picture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8505825"/>
          <a:ext cx="904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51</xdr:row>
      <xdr:rowOff>133350</xdr:rowOff>
    </xdr:from>
    <xdr:to>
      <xdr:col>2</xdr:col>
      <xdr:colOff>1143000</xdr:colOff>
      <xdr:row>62</xdr:row>
      <xdr:rowOff>38100</xdr:rowOff>
    </xdr:to>
    <xdr:pic>
      <xdr:nvPicPr>
        <xdr:cNvPr id="14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15897225"/>
          <a:ext cx="15240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209550</xdr:colOff>
      <xdr:row>19</xdr:row>
      <xdr:rowOff>180975</xdr:rowOff>
    </xdr:from>
    <xdr:to>
      <xdr:col>17</xdr:col>
      <xdr:colOff>276225</xdr:colOff>
      <xdr:row>28</xdr:row>
      <xdr:rowOff>514350</xdr:rowOff>
    </xdr:to>
    <xdr:sp>
      <xdr:nvSpPr>
        <xdr:cNvPr id="15" name="AutoShape 61"/>
        <xdr:cNvSpPr>
          <a:spLocks/>
        </xdr:cNvSpPr>
      </xdr:nvSpPr>
      <xdr:spPr>
        <a:xfrm rot="5400000">
          <a:off x="8991600" y="6362700"/>
          <a:ext cx="676275" cy="2552700"/>
        </a:xfrm>
        <a:prstGeom prst="striped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0</xdr:row>
      <xdr:rowOff>0</xdr:rowOff>
    </xdr:from>
    <xdr:to>
      <xdr:col>21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296525" y="0"/>
          <a:ext cx="361950" cy="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142875</xdr:colOff>
      <xdr:row>0</xdr:row>
      <xdr:rowOff>0</xdr:rowOff>
    </xdr:from>
    <xdr:to>
      <xdr:col>24</xdr:col>
      <xdr:colOff>342900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0801350" y="0"/>
          <a:ext cx="1600200" cy="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13344525" y="0"/>
          <a:ext cx="0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3</xdr:row>
      <xdr:rowOff>152400</xdr:rowOff>
    </xdr:from>
    <xdr:to>
      <xdr:col>26</xdr:col>
      <xdr:colOff>390525</xdr:colOff>
      <xdr:row>11</xdr:row>
      <xdr:rowOff>200025</xdr:rowOff>
    </xdr:to>
    <xdr:sp>
      <xdr:nvSpPr>
        <xdr:cNvPr id="9" name="AutoShape 12"/>
        <xdr:cNvSpPr>
          <a:spLocks/>
        </xdr:cNvSpPr>
      </xdr:nvSpPr>
      <xdr:spPr>
        <a:xfrm>
          <a:off x="13420725" y="1752600"/>
          <a:ext cx="314325" cy="187642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4</xdr:row>
      <xdr:rowOff>0</xdr:rowOff>
    </xdr:from>
    <xdr:to>
      <xdr:col>31</xdr:col>
      <xdr:colOff>219075</xdr:colOff>
      <xdr:row>13</xdr:row>
      <xdr:rowOff>180975</xdr:rowOff>
    </xdr:to>
    <xdr:sp>
      <xdr:nvSpPr>
        <xdr:cNvPr id="10" name="AutoShape 13"/>
        <xdr:cNvSpPr>
          <a:spLocks/>
        </xdr:cNvSpPr>
      </xdr:nvSpPr>
      <xdr:spPr>
        <a:xfrm>
          <a:off x="13954125" y="1752600"/>
          <a:ext cx="0" cy="2257425"/>
        </a:xfrm>
        <a:prstGeom prst="rightBrace">
          <a:avLst>
            <a:gd name="adj1" fmla="val -44629"/>
            <a:gd name="adj2" fmla="val -32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pSp>
      <xdr:nvGrpSpPr>
        <xdr:cNvPr id="11" name="Group 15"/>
        <xdr:cNvGrpSpPr>
          <a:grpSpLocks/>
        </xdr:cNvGrpSpPr>
      </xdr:nvGrpSpPr>
      <xdr:grpSpPr>
        <a:xfrm>
          <a:off x="7115175" y="0"/>
          <a:ext cx="0" cy="0"/>
          <a:chOff x="631" y="1313"/>
          <a:chExt cx="224" cy="115"/>
        </a:xfrm>
        <a:solidFill>
          <a:srgbClr val="FFFFFF"/>
        </a:solidFill>
      </xdr:grpSpPr>
      <xdr:pic>
        <xdr:nvPicPr>
          <xdr:cNvPr id="12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pSp>
      <xdr:nvGrpSpPr>
        <xdr:cNvPr id="14" name="Group 18"/>
        <xdr:cNvGrpSpPr>
          <a:grpSpLocks/>
        </xdr:cNvGrpSpPr>
      </xdr:nvGrpSpPr>
      <xdr:grpSpPr>
        <a:xfrm>
          <a:off x="7115175" y="0"/>
          <a:ext cx="0" cy="0"/>
          <a:chOff x="821" y="757"/>
          <a:chExt cx="248" cy="156"/>
        </a:xfrm>
        <a:solidFill>
          <a:srgbClr val="FFFFFF"/>
        </a:solidFill>
      </xdr:grpSpPr>
      <xdr:pic>
        <xdr:nvPicPr>
          <xdr:cNvPr id="15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6" name="Picture 2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2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37</xdr:col>
      <xdr:colOff>428625</xdr:colOff>
      <xdr:row>1</xdr:row>
      <xdr:rowOff>0</xdr:rowOff>
    </xdr:from>
    <xdr:to>
      <xdr:col>37</xdr:col>
      <xdr:colOff>847725</xdr:colOff>
      <xdr:row>2</xdr:row>
      <xdr:rowOff>9525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821400" y="8953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171450</xdr:colOff>
      <xdr:row>1</xdr:row>
      <xdr:rowOff>38100</xdr:rowOff>
    </xdr:from>
    <xdr:to>
      <xdr:col>25</xdr:col>
      <xdr:colOff>819150</xdr:colOff>
      <xdr:row>1</xdr:row>
      <xdr:rowOff>419100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39675" y="933450"/>
          <a:ext cx="6477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1628775</xdr:colOff>
      <xdr:row>1</xdr:row>
      <xdr:rowOff>0</xdr:rowOff>
    </xdr:from>
    <xdr:to>
      <xdr:col>19</xdr:col>
      <xdr:colOff>28575</xdr:colOff>
      <xdr:row>2</xdr:row>
      <xdr:rowOff>0</xdr:rowOff>
    </xdr:to>
    <xdr:pic>
      <xdr:nvPicPr>
        <xdr:cNvPr id="20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15475" y="895350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1" name="Group 35"/>
        <xdr:cNvGrpSpPr>
          <a:grpSpLocks/>
        </xdr:cNvGrpSpPr>
      </xdr:nvGrpSpPr>
      <xdr:grpSpPr>
        <a:xfrm>
          <a:off x="3524250" y="0"/>
          <a:ext cx="323850" cy="0"/>
          <a:chOff x="631" y="1313"/>
          <a:chExt cx="224" cy="115"/>
        </a:xfrm>
        <a:solidFill>
          <a:srgbClr val="FFFFFF"/>
        </a:solidFill>
      </xdr:grpSpPr>
      <xdr:pic>
        <xdr:nvPicPr>
          <xdr:cNvPr id="22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3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142875</xdr:colOff>
      <xdr:row>0</xdr:row>
      <xdr:rowOff>0</xdr:rowOff>
    </xdr:from>
    <xdr:to>
      <xdr:col>8</xdr:col>
      <xdr:colOff>342900</xdr:colOff>
      <xdr:row>0</xdr:row>
      <xdr:rowOff>0</xdr:rowOff>
    </xdr:to>
    <xdr:grpSp>
      <xdr:nvGrpSpPr>
        <xdr:cNvPr id="24" name="Group 38"/>
        <xdr:cNvGrpSpPr>
          <a:grpSpLocks/>
        </xdr:cNvGrpSpPr>
      </xdr:nvGrpSpPr>
      <xdr:grpSpPr>
        <a:xfrm>
          <a:off x="3990975" y="0"/>
          <a:ext cx="1600200" cy="0"/>
          <a:chOff x="821" y="757"/>
          <a:chExt cx="248" cy="156"/>
        </a:xfrm>
        <a:solidFill>
          <a:srgbClr val="FFFFFF"/>
        </a:solidFill>
      </xdr:grpSpPr>
      <xdr:pic>
        <xdr:nvPicPr>
          <xdr:cNvPr id="25" name="Picture 3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26" name="Picture 4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4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" name="AutoShape 42"/>
        <xdr:cNvSpPr>
          <a:spLocks/>
        </xdr:cNvSpPr>
      </xdr:nvSpPr>
      <xdr:spPr>
        <a:xfrm rot="16200000">
          <a:off x="6629400" y="0"/>
          <a:ext cx="0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</xdr:row>
      <xdr:rowOff>228600</xdr:rowOff>
    </xdr:from>
    <xdr:to>
      <xdr:col>16</xdr:col>
      <xdr:colOff>0</xdr:colOff>
      <xdr:row>21</xdr:row>
      <xdr:rowOff>114300</xdr:rowOff>
    </xdr:to>
    <xdr:sp>
      <xdr:nvSpPr>
        <xdr:cNvPr id="29" name="AutoShape 43"/>
        <xdr:cNvSpPr>
          <a:spLocks/>
        </xdr:cNvSpPr>
      </xdr:nvSpPr>
      <xdr:spPr>
        <a:xfrm>
          <a:off x="7115175" y="1981200"/>
          <a:ext cx="0" cy="397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0</xdr:row>
      <xdr:rowOff>66675</xdr:rowOff>
    </xdr:from>
    <xdr:to>
      <xdr:col>7</xdr:col>
      <xdr:colOff>123825</xdr:colOff>
      <xdr:row>0</xdr:row>
      <xdr:rowOff>876300</xdr:rowOff>
    </xdr:to>
    <xdr:pic>
      <xdr:nvPicPr>
        <xdr:cNvPr id="30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71875" y="66675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1143000</xdr:colOff>
      <xdr:row>0</xdr:row>
      <xdr:rowOff>9525</xdr:rowOff>
    </xdr:from>
    <xdr:to>
      <xdr:col>3</xdr:col>
      <xdr:colOff>28575</xdr:colOff>
      <xdr:row>0</xdr:row>
      <xdr:rowOff>895350</xdr:rowOff>
    </xdr:to>
    <xdr:pic>
      <xdr:nvPicPr>
        <xdr:cNvPr id="31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38375" y="9525"/>
          <a:ext cx="857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66675</xdr:rowOff>
    </xdr:from>
    <xdr:to>
      <xdr:col>2</xdr:col>
      <xdr:colOff>962025</xdr:colOff>
      <xdr:row>0</xdr:row>
      <xdr:rowOff>847725</xdr:rowOff>
    </xdr:to>
    <xdr:grpSp>
      <xdr:nvGrpSpPr>
        <xdr:cNvPr id="32" name="Group 49"/>
        <xdr:cNvGrpSpPr>
          <a:grpSpLocks/>
        </xdr:cNvGrpSpPr>
      </xdr:nvGrpSpPr>
      <xdr:grpSpPr>
        <a:xfrm>
          <a:off x="323850" y="66675"/>
          <a:ext cx="1733550" cy="781050"/>
          <a:chOff x="821" y="757"/>
          <a:chExt cx="248" cy="156"/>
        </a:xfrm>
        <a:solidFill>
          <a:srgbClr val="FFFFFF"/>
        </a:solidFill>
      </xdr:grpSpPr>
      <xdr:pic>
        <xdr:nvPicPr>
          <xdr:cNvPr id="33" name="Picture 5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34" name="Picture 5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Picture 5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34</xdr:col>
      <xdr:colOff>85725</xdr:colOff>
      <xdr:row>1</xdr:row>
      <xdr:rowOff>38100</xdr:rowOff>
    </xdr:from>
    <xdr:to>
      <xdr:col>35</xdr:col>
      <xdr:colOff>161925</xdr:colOff>
      <xdr:row>1</xdr:row>
      <xdr:rowOff>419100</xdr:rowOff>
    </xdr:to>
    <xdr:pic>
      <xdr:nvPicPr>
        <xdr:cNvPr id="36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87800" y="933450"/>
          <a:ext cx="6477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104775</xdr:colOff>
      <xdr:row>6</xdr:row>
      <xdr:rowOff>95250</xdr:rowOff>
    </xdr:from>
    <xdr:to>
      <xdr:col>10</xdr:col>
      <xdr:colOff>400050</xdr:colOff>
      <xdr:row>18</xdr:row>
      <xdr:rowOff>190500</xdr:rowOff>
    </xdr:to>
    <xdr:sp>
      <xdr:nvSpPr>
        <xdr:cNvPr id="37" name="AutoShape 62"/>
        <xdr:cNvSpPr>
          <a:spLocks/>
        </xdr:cNvSpPr>
      </xdr:nvSpPr>
      <xdr:spPr>
        <a:xfrm>
          <a:off x="6734175" y="2390775"/>
          <a:ext cx="295275" cy="285750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438150</xdr:colOff>
      <xdr:row>11</xdr:row>
      <xdr:rowOff>152400</xdr:rowOff>
    </xdr:from>
    <xdr:to>
      <xdr:col>37</xdr:col>
      <xdr:colOff>857250</xdr:colOff>
      <xdr:row>13</xdr:row>
      <xdr:rowOff>200025</xdr:rowOff>
    </xdr:to>
    <xdr:pic>
      <xdr:nvPicPr>
        <xdr:cNvPr id="38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830925" y="35814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11</xdr:row>
      <xdr:rowOff>209550</xdr:rowOff>
    </xdr:from>
    <xdr:to>
      <xdr:col>35</xdr:col>
      <xdr:colOff>133350</xdr:colOff>
      <xdr:row>13</xdr:row>
      <xdr:rowOff>200025</xdr:rowOff>
    </xdr:to>
    <xdr:pic>
      <xdr:nvPicPr>
        <xdr:cNvPr id="39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59225" y="3638550"/>
          <a:ext cx="6477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133350</xdr:rowOff>
    </xdr:from>
    <xdr:to>
      <xdr:col>3</xdr:col>
      <xdr:colOff>152400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71475" y="1076325"/>
          <a:ext cx="4667250" cy="400050"/>
        </a:xfrm>
        <a:prstGeom prst="ribbon2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TOP 12</a:t>
          </a:r>
        </a:p>
      </xdr:txBody>
    </xdr:sp>
    <xdr:clientData/>
  </xdr:twoCellAnchor>
  <xdr:twoCellAnchor editAs="oneCell">
    <xdr:from>
      <xdr:col>2</xdr:col>
      <xdr:colOff>1362075</xdr:colOff>
      <xdr:row>19</xdr:row>
      <xdr:rowOff>238125</xdr:rowOff>
    </xdr:from>
    <xdr:to>
      <xdr:col>2</xdr:col>
      <xdr:colOff>2886075</xdr:colOff>
      <xdr:row>25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715250"/>
          <a:ext cx="152400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342900</xdr:colOff>
      <xdr:row>19</xdr:row>
      <xdr:rowOff>161925</xdr:rowOff>
    </xdr:from>
    <xdr:to>
      <xdr:col>2</xdr:col>
      <xdr:colOff>676275</xdr:colOff>
      <xdr:row>26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7639050"/>
          <a:ext cx="1162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11</xdr:row>
      <xdr:rowOff>295275</xdr:rowOff>
    </xdr:from>
    <xdr:to>
      <xdr:col>7</xdr:col>
      <xdr:colOff>238125</xdr:colOff>
      <xdr:row>13</xdr:row>
      <xdr:rowOff>323850</xdr:rowOff>
    </xdr:to>
    <xdr:sp>
      <xdr:nvSpPr>
        <xdr:cNvPr id="4" name="AutoShape 7"/>
        <xdr:cNvSpPr>
          <a:spLocks/>
        </xdr:cNvSpPr>
      </xdr:nvSpPr>
      <xdr:spPr>
        <a:xfrm>
          <a:off x="5219700" y="4819650"/>
          <a:ext cx="4791075" cy="885825"/>
        </a:xfrm>
        <a:prstGeom prst="ribbon2">
          <a:avLst/>
        </a:prstGeom>
        <a:solidFill>
          <a:srgbClr val="FF99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Max Games seazon</a:t>
          </a:r>
        </a:p>
      </xdr:txBody>
    </xdr:sp>
    <xdr:clientData/>
  </xdr:twoCellAnchor>
  <xdr:twoCellAnchor>
    <xdr:from>
      <xdr:col>4</xdr:col>
      <xdr:colOff>238125</xdr:colOff>
      <xdr:row>19</xdr:row>
      <xdr:rowOff>47625</xdr:rowOff>
    </xdr:from>
    <xdr:to>
      <xdr:col>5</xdr:col>
      <xdr:colOff>533400</xdr:colOff>
      <xdr:row>24</xdr:row>
      <xdr:rowOff>85725</xdr:rowOff>
    </xdr:to>
    <xdr:grpSp>
      <xdr:nvGrpSpPr>
        <xdr:cNvPr id="5" name="Group 9"/>
        <xdr:cNvGrpSpPr>
          <a:grpSpLocks/>
        </xdr:cNvGrpSpPr>
      </xdr:nvGrpSpPr>
      <xdr:grpSpPr>
        <a:xfrm>
          <a:off x="5743575" y="7524750"/>
          <a:ext cx="2562225" cy="1009650"/>
          <a:chOff x="821" y="757"/>
          <a:chExt cx="248" cy="156"/>
        </a:xfrm>
        <a:solidFill>
          <a:srgbClr val="FFFFFF"/>
        </a:solidFill>
      </xdr:grpSpPr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228600</xdr:colOff>
      <xdr:row>6</xdr:row>
      <xdr:rowOff>19050</xdr:rowOff>
    </xdr:from>
    <xdr:to>
      <xdr:col>7</xdr:col>
      <xdr:colOff>381000</xdr:colOff>
      <xdr:row>8</xdr:row>
      <xdr:rowOff>76200</xdr:rowOff>
    </xdr:to>
    <xdr:sp>
      <xdr:nvSpPr>
        <xdr:cNvPr id="9" name="AutoShape 13"/>
        <xdr:cNvSpPr>
          <a:spLocks/>
        </xdr:cNvSpPr>
      </xdr:nvSpPr>
      <xdr:spPr>
        <a:xfrm>
          <a:off x="5114925" y="2400300"/>
          <a:ext cx="5038725" cy="914400"/>
        </a:xfrm>
        <a:prstGeom prst="ribbon2">
          <a:avLst/>
        </a:prstGeom>
        <a:solidFill>
          <a:srgbClr val="3333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Best Reitinga         seazon 08-09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Jan_6no36-v3_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hiv\1_BOWLING\4_TOURNAMENT\BOWLERO%20JW\6no36\2008Jan_6no36-v2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WEB-Game"/>
      <sheetName val="WEB-Handicap"/>
      <sheetName val="WEB-Reiting"/>
      <sheetName val="Handicap 07-08"/>
      <sheetName val="R-Calc.New"/>
      <sheetName val="&gt;15"/>
      <sheetName val="&gt;20"/>
      <sheetName val="&gt;30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ExportResults"/>
      <definedName name="FINAL"/>
      <definedName name="Final_1_Line_Ready"/>
      <definedName name="Final_1_Results"/>
      <definedName name="Final_2_Lines_Ready"/>
      <definedName name="Start_Final_Step_2"/>
    </definedNames>
    <sheetDataSet>
      <sheetData sheetId="4">
        <row r="5">
          <cell r="G5" t="str">
            <v>Aigars Strautiņš</v>
          </cell>
        </row>
        <row r="6">
          <cell r="G6" t="str">
            <v>Aivars Kuksa</v>
          </cell>
        </row>
        <row r="7">
          <cell r="G7" t="str">
            <v>Aleksandrs Križanovskis</v>
          </cell>
        </row>
        <row r="8">
          <cell r="G8" t="str">
            <v>Aleksandrs Liniņš</v>
          </cell>
        </row>
        <row r="9">
          <cell r="G9" t="str">
            <v>Aleksandrs Margolis</v>
          </cell>
        </row>
        <row r="10">
          <cell r="G10" t="str">
            <v>Aleksandrs Rimensons</v>
          </cell>
        </row>
        <row r="11">
          <cell r="G11" t="str">
            <v>Alla Kornejeva</v>
          </cell>
        </row>
        <row r="12">
          <cell r="G12" t="str">
            <v>Andis Dārziņš</v>
          </cell>
        </row>
        <row r="13">
          <cell r="G13" t="str">
            <v>Andis Zanders</v>
          </cell>
        </row>
        <row r="14">
          <cell r="G14" t="str">
            <v>Andrejs Kahovskis  </v>
          </cell>
        </row>
        <row r="15">
          <cell r="G15" t="str">
            <v>Andrejs Tračs</v>
          </cell>
        </row>
        <row r="16">
          <cell r="G16" t="str">
            <v>Andrejs Vitiņš</v>
          </cell>
        </row>
        <row r="17">
          <cell r="G17" t="str">
            <v>Andris Stalidzāns</v>
          </cell>
        </row>
        <row r="18">
          <cell r="G18" t="str">
            <v>Andris Vecvagars</v>
          </cell>
        </row>
        <row r="19">
          <cell r="G19" t="str">
            <v>Arnis Bērziņš</v>
          </cell>
        </row>
        <row r="20">
          <cell r="G20" t="str">
            <v>Arnolds Lokmanis</v>
          </cell>
        </row>
        <row r="21">
          <cell r="G21" t="str">
            <v>Artūrs Bricis</v>
          </cell>
        </row>
        <row r="22">
          <cell r="G22" t="str">
            <v>Artūrs Levikins</v>
          </cell>
        </row>
        <row r="23">
          <cell r="G23" t="str">
            <v>Artūrs Maslovs</v>
          </cell>
        </row>
        <row r="24">
          <cell r="G24" t="str">
            <v>Artūrs Nikolajevs</v>
          </cell>
        </row>
        <row r="25">
          <cell r="G25" t="str">
            <v>Artūrs Šteinbergs</v>
          </cell>
        </row>
        <row r="26">
          <cell r="G26" t="str">
            <v>Arvīds Leimanis</v>
          </cell>
        </row>
        <row r="27">
          <cell r="G27" t="str">
            <v>Arvils Sproģis</v>
          </cell>
        </row>
        <row r="28">
          <cell r="G28" t="str">
            <v>Beate Priede</v>
          </cell>
        </row>
        <row r="29">
          <cell r="G29" t="str">
            <v>Bruno Straus</v>
          </cell>
        </row>
        <row r="30">
          <cell r="G30" t="str">
            <v>Craig Vēzis</v>
          </cell>
        </row>
        <row r="31">
          <cell r="G31" t="str">
            <v>Dainis Zariņš</v>
          </cell>
        </row>
        <row r="32">
          <cell r="G32" t="str">
            <v>Daniels Vēzis</v>
          </cell>
        </row>
        <row r="33">
          <cell r="G33" t="str">
            <v>Dāvis Vanags</v>
          </cell>
        </row>
        <row r="34">
          <cell r="G34" t="str">
            <v>Denis Višņakovs</v>
          </cell>
        </row>
        <row r="35">
          <cell r="G35" t="str">
            <v>Denize Buša</v>
          </cell>
        </row>
        <row r="36">
          <cell r="G36" t="str">
            <v>Diāna Margole</v>
          </cell>
        </row>
        <row r="37">
          <cell r="G37" t="str">
            <v>Diana Zavjalova</v>
          </cell>
        </row>
        <row r="38">
          <cell r="G38" t="str">
            <v>Dmitrijs Čebotarjovs</v>
          </cell>
        </row>
        <row r="39">
          <cell r="G39" t="str">
            <v>Dmitrijs Dolgovs</v>
          </cell>
        </row>
        <row r="40">
          <cell r="G40" t="str">
            <v>Dmitrijs Paškovs</v>
          </cell>
        </row>
        <row r="41">
          <cell r="G41" t="str">
            <v>Edgars Kokins</v>
          </cell>
        </row>
        <row r="42">
          <cell r="G42" t="str">
            <v>Edmunds Bušs</v>
          </cell>
        </row>
        <row r="43">
          <cell r="G43" t="str">
            <v>Einārs Lindermanis</v>
          </cell>
        </row>
        <row r="44">
          <cell r="G44" t="str">
            <v>Ekaterina Sirovatko</v>
          </cell>
        </row>
        <row r="45">
          <cell r="G45" t="str">
            <v>Elizabete Vārava</v>
          </cell>
        </row>
        <row r="46">
          <cell r="G46" t="str">
            <v>Evija Vende-Priekule</v>
          </cell>
        </row>
        <row r="47">
          <cell r="G47" t="str">
            <v>Gaismonis Žilinskis</v>
          </cell>
        </row>
        <row r="48">
          <cell r="G48" t="str">
            <v>Gatis Bruveris</v>
          </cell>
        </row>
        <row r="49">
          <cell r="G49" t="str">
            <v>Gatis Gailītis</v>
          </cell>
        </row>
        <row r="50">
          <cell r="G50" t="str">
            <v>Ģirts Priekulis</v>
          </cell>
        </row>
        <row r="51">
          <cell r="G51" t="str">
            <v>Guntars Beisons</v>
          </cell>
        </row>
        <row r="52">
          <cell r="G52" t="str">
            <v>Guntis Rēķis</v>
          </cell>
        </row>
        <row r="53">
          <cell r="G53" t="str">
            <v>Ivars Vinters</v>
          </cell>
        </row>
        <row r="54">
          <cell r="G54" t="str">
            <v>Jānis Asaris </v>
          </cell>
        </row>
        <row r="55">
          <cell r="G55" t="str">
            <v>Janis Bojars</v>
          </cell>
        </row>
        <row r="56">
          <cell r="G56" t="str">
            <v>Jānis Bucens</v>
          </cell>
        </row>
        <row r="57">
          <cell r="G57" t="str">
            <v>Janis Cielavs</v>
          </cell>
        </row>
        <row r="58">
          <cell r="G58" t="str">
            <v>Janis Endziņš</v>
          </cell>
        </row>
        <row r="59">
          <cell r="G59" t="str">
            <v>Jānis Lazda</v>
          </cell>
        </row>
        <row r="60">
          <cell r="G60" t="str">
            <v>Jānis Rozenbergs</v>
          </cell>
        </row>
        <row r="61">
          <cell r="G61" t="str">
            <v>Jānis Štokmanis</v>
          </cell>
        </row>
        <row r="62">
          <cell r="G62" t="str">
            <v>Janis Zālītis</v>
          </cell>
        </row>
        <row r="63">
          <cell r="G63" t="str">
            <v>Jelena Šorohova </v>
          </cell>
        </row>
        <row r="64">
          <cell r="G64" t="str">
            <v>Julians Visockis</v>
          </cell>
        </row>
        <row r="65">
          <cell r="G65" t="str">
            <v>Jurijs Dolgovs</v>
          </cell>
        </row>
        <row r="66">
          <cell r="G66" t="str">
            <v>Jurijs Rjazanskis</v>
          </cell>
        </row>
        <row r="67">
          <cell r="G67" t="str">
            <v>Jurijs Urjasovs</v>
          </cell>
        </row>
        <row r="68">
          <cell r="G68" t="str">
            <v>Jurijs Volčeks</v>
          </cell>
        </row>
        <row r="69">
          <cell r="G69" t="str">
            <v>Juris Bagdanovs</v>
          </cell>
        </row>
        <row r="70">
          <cell r="G70" t="str">
            <v>Juris Bricis</v>
          </cell>
        </row>
        <row r="71">
          <cell r="G71" t="str">
            <v>Juris Vītols</v>
          </cell>
        </row>
        <row r="72">
          <cell r="G72" t="str">
            <v>Kaspars Beķeris</v>
          </cell>
        </row>
        <row r="73">
          <cell r="G73" t="str">
            <v>Kaspars Kojalovičs</v>
          </cell>
        </row>
        <row r="74">
          <cell r="G74" t="str">
            <v>Kaspars Ukrins</v>
          </cell>
        </row>
        <row r="75">
          <cell r="G75" t="str">
            <v>Kirils Hudjakovs</v>
          </cell>
        </row>
        <row r="76">
          <cell r="G76" t="str">
            <v>Kristaps Berzonis</v>
          </cell>
        </row>
        <row r="77">
          <cell r="G77" t="str">
            <v>Lauris Džiguns</v>
          </cell>
        </row>
        <row r="78">
          <cell r="G78" t="str">
            <v>Leo Rožkalns</v>
          </cell>
        </row>
        <row r="79">
          <cell r="G79" t="str">
            <v>Liene Drone</v>
          </cell>
        </row>
        <row r="80">
          <cell r="G80" t="str">
            <v>Lilija Kaminska</v>
          </cell>
        </row>
        <row r="81">
          <cell r="G81" t="str">
            <v>Linards Kaminskis</v>
          </cell>
        </row>
        <row r="82">
          <cell r="G82" t="str">
            <v>Māra Rozenberga</v>
          </cell>
        </row>
        <row r="83">
          <cell r="G83" t="str">
            <v>Mareks Žukurs</v>
          </cell>
        </row>
        <row r="84">
          <cell r="G84" t="str">
            <v>Marija Mežericka</v>
          </cell>
        </row>
        <row r="85">
          <cell r="G85" t="str">
            <v>Marija Tkačenko</v>
          </cell>
        </row>
        <row r="86">
          <cell r="G86" t="str">
            <v>Marina Gedzjune</v>
          </cell>
        </row>
        <row r="87">
          <cell r="G87" t="str">
            <v>Marina Petrova</v>
          </cell>
        </row>
        <row r="88">
          <cell r="G88" t="str">
            <v>Māris Akmens</v>
          </cell>
        </row>
        <row r="89">
          <cell r="G89" t="str">
            <v>Māris Pakers</v>
          </cell>
        </row>
        <row r="90">
          <cell r="G90" t="str">
            <v>Māris Štokmanis</v>
          </cell>
        </row>
        <row r="91">
          <cell r="G91" t="str">
            <v>Marks Govša</v>
          </cell>
        </row>
        <row r="92">
          <cell r="G92" t="str">
            <v>Martiņš Kornis</v>
          </cell>
        </row>
        <row r="93">
          <cell r="G93" t="str">
            <v>Mārtiņš Reinholds  </v>
          </cell>
        </row>
        <row r="94">
          <cell r="G94" t="str">
            <v>Monika Mate</v>
          </cell>
        </row>
        <row r="95">
          <cell r="G95" t="str">
            <v>Natālija Pribiļeva</v>
          </cell>
        </row>
        <row r="96">
          <cell r="G96" t="str">
            <v>Nauris Bergmanis</v>
          </cell>
        </row>
        <row r="97">
          <cell r="G97" t="str">
            <v>Nikolajs Ovčiņņikovs</v>
          </cell>
        </row>
        <row r="98">
          <cell r="G98" t="str">
            <v>Nina Rimensone</v>
          </cell>
        </row>
        <row r="99">
          <cell r="G99" t="str">
            <v>Normunds Bundzenieks</v>
          </cell>
        </row>
        <row r="100">
          <cell r="G100" t="str">
            <v>Normunds Dācis </v>
          </cell>
        </row>
        <row r="101">
          <cell r="G101" t="str">
            <v>Normunds Sams</v>
          </cell>
        </row>
        <row r="102">
          <cell r="G102" t="str">
            <v>Olafs Brežinskis</v>
          </cell>
        </row>
        <row r="103">
          <cell r="G103" t="str">
            <v>Olegs Titovecs</v>
          </cell>
        </row>
        <row r="104">
          <cell r="G104" t="str">
            <v>Oskars Kreilis</v>
          </cell>
        </row>
        <row r="105">
          <cell r="G105" t="str">
            <v>Oskars Tutiņš</v>
          </cell>
        </row>
        <row r="106">
          <cell r="G106" t="str">
            <v>Pēteris Martinsons</v>
          </cell>
        </row>
        <row r="107">
          <cell r="G107" t="str">
            <v>Pjotrs Ovčiņņikovs</v>
          </cell>
        </row>
        <row r="108">
          <cell r="G108" t="str">
            <v>Raimonds Rutenbergs</v>
          </cell>
        </row>
        <row r="109">
          <cell r="G109" t="str">
            <v>Reinis Lešķinskis</v>
          </cell>
        </row>
        <row r="110">
          <cell r="G110" t="str">
            <v>Renārs Rutenbergs</v>
          </cell>
        </row>
        <row r="111">
          <cell r="G111" t="str">
            <v>Roberts Jankevics</v>
          </cell>
        </row>
        <row r="112">
          <cell r="G112" t="str">
            <v>Roberts Šipkevics</v>
          </cell>
        </row>
        <row r="113">
          <cell r="G113" t="str">
            <v>Romans Litviņuks </v>
          </cell>
        </row>
        <row r="114">
          <cell r="G114" t="str">
            <v>Sandra Brice</v>
          </cell>
        </row>
        <row r="115">
          <cell r="G115" t="str">
            <v>Sigutis Briedis </v>
          </cell>
        </row>
        <row r="116">
          <cell r="G116" t="str">
            <v>Signe Vintere</v>
          </cell>
        </row>
        <row r="117">
          <cell r="G117" t="str">
            <v>Staņislavs Visockis</v>
          </cell>
        </row>
        <row r="118">
          <cell r="G118" t="str">
            <v>Svetlana Virvinska</v>
          </cell>
        </row>
        <row r="119">
          <cell r="G119" t="str">
            <v>Tatjana Teļnova</v>
          </cell>
        </row>
        <row r="120">
          <cell r="G120" t="str">
            <v>Vadims Dudars</v>
          </cell>
        </row>
        <row r="121">
          <cell r="G121" t="str">
            <v>Valentins Gorkins</v>
          </cell>
        </row>
        <row r="122">
          <cell r="G122" t="str">
            <v>Verners Veidulis</v>
          </cell>
        </row>
        <row r="123">
          <cell r="G123" t="str">
            <v>Veronika Hudjakova</v>
          </cell>
        </row>
        <row r="124">
          <cell r="G124" t="str">
            <v>Vitalijs Litvins</v>
          </cell>
        </row>
        <row r="125">
          <cell r="G125" t="str">
            <v>Vladimirs Lagunovs</v>
          </cell>
        </row>
        <row r="126">
          <cell r="G126" t="str">
            <v>Vladimirs Pribiļevs </v>
          </cell>
        </row>
        <row r="127">
          <cell r="G127" t="str">
            <v>Vladimirs Segliņš</v>
          </cell>
        </row>
        <row r="128">
          <cell r="G128" t="str">
            <v>Vladislavs Filimonovs</v>
          </cell>
        </row>
        <row r="129">
          <cell r="G129" t="str">
            <v>Vladislavs Rimensons</v>
          </cell>
        </row>
        <row r="130">
          <cell r="G130" t="str">
            <v>Vladislavs Tomsons</v>
          </cell>
        </row>
        <row r="131">
          <cell r="G131" t="str">
            <v>Dzintars Beržinskis</v>
          </cell>
        </row>
      </sheetData>
      <sheetData sheetId="31"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WEB-Game"/>
      <sheetName val="WEB-Handicap"/>
      <sheetName val="WEB-Reiting"/>
      <sheetName val="Handicap 07-08"/>
      <sheetName val="R-Calc.New"/>
      <sheetName val="&gt;15"/>
      <sheetName val="&gt;20"/>
      <sheetName val="&gt;3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WEB-Game_Template"/>
      <sheetName val="List_Texts"/>
    </sheetNames>
    <sheetDataSet>
      <sheetData sheetId="4">
        <row r="5">
          <cell r="I5" t="str">
            <v>Aigars Strautiņš</v>
          </cell>
        </row>
        <row r="6">
          <cell r="I6" t="str">
            <v>Aivars Kuksa</v>
          </cell>
        </row>
        <row r="7">
          <cell r="I7" t="str">
            <v>Aleksandrs Križanovskis</v>
          </cell>
        </row>
        <row r="8">
          <cell r="I8" t="str">
            <v>Aleksandrs Margolis</v>
          </cell>
        </row>
        <row r="9">
          <cell r="I9" t="str">
            <v>Aleksandrs Rimensons</v>
          </cell>
        </row>
        <row r="10">
          <cell r="I10" t="str">
            <v>Alla Kornejeva</v>
          </cell>
        </row>
        <row r="11">
          <cell r="I11" t="str">
            <v>Andis Dārziņš</v>
          </cell>
        </row>
        <row r="12">
          <cell r="I12" t="str">
            <v>Andis Zanders</v>
          </cell>
        </row>
        <row r="13">
          <cell r="I13" t="str">
            <v>Andrejs Kahovskis  </v>
          </cell>
        </row>
        <row r="14">
          <cell r="I14" t="str">
            <v>Andrejs Tračs</v>
          </cell>
        </row>
        <row r="15">
          <cell r="I15" t="str">
            <v>Andrejs Vitiņš</v>
          </cell>
        </row>
        <row r="16">
          <cell r="I16" t="str">
            <v>Andris Stalidzāns</v>
          </cell>
        </row>
        <row r="17">
          <cell r="I17" t="str">
            <v>Andris Vecvagars</v>
          </cell>
        </row>
        <row r="18">
          <cell r="I18" t="str">
            <v>Arnis Bērziņš</v>
          </cell>
        </row>
        <row r="19">
          <cell r="I19" t="str">
            <v>Arnolds Lokmanis</v>
          </cell>
        </row>
        <row r="20">
          <cell r="I20" t="str">
            <v>Arturs Bricis</v>
          </cell>
        </row>
        <row r="21">
          <cell r="I21" t="str">
            <v>Artūrs Levikins</v>
          </cell>
        </row>
        <row r="22">
          <cell r="I22" t="str">
            <v>Arturs Maslovs</v>
          </cell>
        </row>
        <row r="23">
          <cell r="I23" t="str">
            <v>Arturs Nikolajevs</v>
          </cell>
        </row>
        <row r="24">
          <cell r="I24" t="str">
            <v>Artūrs Šteinbergs</v>
          </cell>
        </row>
        <row r="25">
          <cell r="I25" t="str">
            <v>Arvīds Leimanis</v>
          </cell>
        </row>
        <row r="26">
          <cell r="I26" t="str">
            <v>Arvils Sproģis</v>
          </cell>
        </row>
        <row r="27">
          <cell r="I27" t="str">
            <v>Beate Priede</v>
          </cell>
        </row>
        <row r="28">
          <cell r="I28" t="str">
            <v>Bruno Straus</v>
          </cell>
        </row>
        <row r="29">
          <cell r="I29" t="str">
            <v>Craig Vēzis</v>
          </cell>
        </row>
        <row r="30">
          <cell r="I30" t="str">
            <v>Daniels Vēzis</v>
          </cell>
        </row>
        <row r="31">
          <cell r="I31" t="str">
            <v>Dāvis Vanags</v>
          </cell>
        </row>
        <row r="32">
          <cell r="I32" t="str">
            <v>Denis Višņakovs</v>
          </cell>
        </row>
        <row r="33">
          <cell r="I33" t="str">
            <v>Denize Buša</v>
          </cell>
        </row>
        <row r="34">
          <cell r="I34" t="str">
            <v>Diāna Margole</v>
          </cell>
        </row>
        <row r="35">
          <cell r="I35" t="str">
            <v>Diana Zavjalova</v>
          </cell>
        </row>
        <row r="36">
          <cell r="I36" t="str">
            <v>Dmitrijs Dolgovs</v>
          </cell>
        </row>
        <row r="37">
          <cell r="I37" t="str">
            <v>Dmitrijs Paškovs</v>
          </cell>
        </row>
        <row r="38">
          <cell r="I38" t="str">
            <v>Edgars Kokins</v>
          </cell>
        </row>
        <row r="39">
          <cell r="I39" t="str">
            <v>Edmunds Bušs</v>
          </cell>
        </row>
        <row r="40">
          <cell r="I40" t="str">
            <v>Ekaterina Sirovatko</v>
          </cell>
        </row>
        <row r="41">
          <cell r="I41" t="str">
            <v>Elizabete Vārava</v>
          </cell>
        </row>
        <row r="42">
          <cell r="I42" t="str">
            <v>Evija Vende-Priekule</v>
          </cell>
        </row>
        <row r="43">
          <cell r="I43" t="str">
            <v>Gaismonis Žilinskis</v>
          </cell>
        </row>
        <row r="44">
          <cell r="I44" t="str">
            <v>Gatis Bruveris</v>
          </cell>
        </row>
        <row r="45">
          <cell r="I45" t="str">
            <v>Gatis Gailītis</v>
          </cell>
        </row>
        <row r="46">
          <cell r="I46" t="str">
            <v>Ģirts Priekulis</v>
          </cell>
        </row>
        <row r="47">
          <cell r="I47" t="str">
            <v>Guntis Rēķis</v>
          </cell>
        </row>
        <row r="48">
          <cell r="I48" t="str">
            <v>Ivars Vinters</v>
          </cell>
        </row>
        <row r="49">
          <cell r="I49" t="str">
            <v>Jānis Asaris </v>
          </cell>
        </row>
        <row r="50">
          <cell r="I50" t="str">
            <v>Janis Bojars</v>
          </cell>
        </row>
        <row r="51">
          <cell r="I51" t="str">
            <v>Jānis Bucens</v>
          </cell>
        </row>
        <row r="52">
          <cell r="I52" t="str">
            <v>Janis Cielavs</v>
          </cell>
        </row>
        <row r="53">
          <cell r="I53" t="str">
            <v>Janis Endziņš</v>
          </cell>
        </row>
        <row r="54">
          <cell r="I54" t="str">
            <v>Jānis Rozenbergs</v>
          </cell>
        </row>
        <row r="55">
          <cell r="I55" t="str">
            <v>Jānis Štokmanis</v>
          </cell>
        </row>
        <row r="56">
          <cell r="I56" t="str">
            <v>Janis Zālītis</v>
          </cell>
        </row>
        <row r="57">
          <cell r="I57" t="str">
            <v>Jelena Šorohova </v>
          </cell>
        </row>
        <row r="58">
          <cell r="I58" t="str">
            <v>Julians Visockis</v>
          </cell>
        </row>
        <row r="59">
          <cell r="I59" t="str">
            <v>Jurijs Dolgovs</v>
          </cell>
        </row>
        <row r="60">
          <cell r="I60" t="str">
            <v>Jurijs Urjasovs</v>
          </cell>
        </row>
        <row r="61">
          <cell r="I61" t="str">
            <v>Jurijs Volčeks</v>
          </cell>
        </row>
        <row r="62">
          <cell r="I62" t="str">
            <v>Juris Bagdanovs</v>
          </cell>
        </row>
        <row r="63">
          <cell r="I63" t="str">
            <v>Juris Bricis</v>
          </cell>
        </row>
        <row r="64">
          <cell r="I64" t="str">
            <v>Juris Vītols</v>
          </cell>
        </row>
        <row r="65">
          <cell r="I65" t="str">
            <v>Kaspars Beķeris</v>
          </cell>
        </row>
        <row r="66">
          <cell r="I66" t="str">
            <v>Kaspars Kojalovičs</v>
          </cell>
        </row>
        <row r="67">
          <cell r="I67" t="str">
            <v>Kaspars Ukrins</v>
          </cell>
        </row>
        <row r="68">
          <cell r="I68" t="str">
            <v>Kirils Hudjakovs</v>
          </cell>
        </row>
        <row r="69">
          <cell r="I69" t="str">
            <v>Kristaps Berzonis</v>
          </cell>
        </row>
        <row r="70">
          <cell r="I70" t="str">
            <v>Lauris Džiguns</v>
          </cell>
        </row>
        <row r="71">
          <cell r="I71" t="str">
            <v>Leo Roškalns</v>
          </cell>
        </row>
        <row r="72">
          <cell r="I72" t="str">
            <v>Liene Drone</v>
          </cell>
        </row>
        <row r="73">
          <cell r="I73" t="str">
            <v>Lilija Kaminska</v>
          </cell>
        </row>
        <row r="74">
          <cell r="I74" t="str">
            <v>Linards Kaminskis</v>
          </cell>
        </row>
        <row r="75">
          <cell r="I75" t="str">
            <v>Māra Rozenberga</v>
          </cell>
        </row>
        <row r="76">
          <cell r="I76" t="str">
            <v>Mareks Žukurs</v>
          </cell>
        </row>
        <row r="77">
          <cell r="I77" t="str">
            <v>Marija Mežericka</v>
          </cell>
        </row>
        <row r="78">
          <cell r="I78" t="str">
            <v>Marija Tkačenko</v>
          </cell>
        </row>
        <row r="79">
          <cell r="I79" t="str">
            <v>Marina Gedzjune</v>
          </cell>
        </row>
        <row r="80">
          <cell r="I80" t="str">
            <v>Marina Petrova</v>
          </cell>
        </row>
        <row r="81">
          <cell r="I81" t="str">
            <v>Māris Akmens</v>
          </cell>
        </row>
        <row r="82">
          <cell r="I82" t="str">
            <v>Māris Pakers</v>
          </cell>
        </row>
        <row r="83">
          <cell r="I83" t="str">
            <v>Māris Štokmanis</v>
          </cell>
        </row>
        <row r="84">
          <cell r="I84" t="str">
            <v>Marks Govša</v>
          </cell>
        </row>
        <row r="85">
          <cell r="I85" t="str">
            <v>Martiņš Kornis</v>
          </cell>
        </row>
        <row r="86">
          <cell r="I86" t="str">
            <v>Mārtiņš Reinholds  </v>
          </cell>
        </row>
        <row r="87">
          <cell r="I87" t="str">
            <v>Monika Mate</v>
          </cell>
        </row>
        <row r="88">
          <cell r="I88" t="str">
            <v>Natālija Pribiļeva</v>
          </cell>
        </row>
        <row r="89">
          <cell r="I89" t="str">
            <v>Nauris Bergmanis</v>
          </cell>
        </row>
        <row r="90">
          <cell r="I90" t="str">
            <v>Nikolajs Ovčiņņikovs</v>
          </cell>
        </row>
        <row r="91">
          <cell r="I91" t="str">
            <v>Nina Rimensone</v>
          </cell>
        </row>
        <row r="92">
          <cell r="I92" t="str">
            <v>Normunds Bundzenieks</v>
          </cell>
        </row>
        <row r="93">
          <cell r="I93" t="str">
            <v>Normunds Dācis </v>
          </cell>
        </row>
        <row r="94">
          <cell r="I94" t="str">
            <v>Normunds Sams</v>
          </cell>
        </row>
        <row r="95">
          <cell r="I95" t="str">
            <v>Olafs Brežinskis</v>
          </cell>
        </row>
        <row r="96">
          <cell r="I96" t="str">
            <v>Olegs Titovecs</v>
          </cell>
        </row>
        <row r="97">
          <cell r="I97" t="str">
            <v>Oskars Kreilis</v>
          </cell>
        </row>
        <row r="98">
          <cell r="I98" t="str">
            <v>Oskars Tutiņš</v>
          </cell>
        </row>
        <row r="99">
          <cell r="I99" t="str">
            <v>Pēteris Martinsons</v>
          </cell>
        </row>
        <row r="100">
          <cell r="I100" t="str">
            <v>Pjotrs Ovčiņņikovs</v>
          </cell>
        </row>
        <row r="101">
          <cell r="I101" t="str">
            <v>Raimonds Rutenbergs</v>
          </cell>
        </row>
        <row r="102">
          <cell r="I102" t="str">
            <v>Renārs Rutenbergs</v>
          </cell>
        </row>
        <row r="103">
          <cell r="I103" t="str">
            <v>Roberts Jankevics</v>
          </cell>
        </row>
        <row r="104">
          <cell r="I104" t="str">
            <v>Roberts Šipkevics</v>
          </cell>
        </row>
        <row r="105">
          <cell r="I105" t="str">
            <v>Romans Litviņuks </v>
          </cell>
        </row>
        <row r="106">
          <cell r="I106" t="str">
            <v>Sandra Brice</v>
          </cell>
        </row>
        <row r="107">
          <cell r="I107" t="str">
            <v>Sigutis Briedis </v>
          </cell>
        </row>
        <row r="108">
          <cell r="I108" t="str">
            <v>Singne Vintere</v>
          </cell>
        </row>
        <row r="109">
          <cell r="I109" t="str">
            <v>Staņislavs Visockis</v>
          </cell>
        </row>
        <row r="110">
          <cell r="I110" t="str">
            <v>Svetlana Virvinska</v>
          </cell>
        </row>
        <row r="111">
          <cell r="I111" t="str">
            <v>Vadims Dudars</v>
          </cell>
        </row>
        <row r="112">
          <cell r="I112" t="str">
            <v>Valentins Gorkins</v>
          </cell>
        </row>
        <row r="113">
          <cell r="I113" t="str">
            <v>Verners Veidulis</v>
          </cell>
        </row>
        <row r="114">
          <cell r="I114" t="str">
            <v>Veronika Hudjakova</v>
          </cell>
        </row>
        <row r="115">
          <cell r="I115" t="str">
            <v>Vitalijs Litvins</v>
          </cell>
        </row>
        <row r="116">
          <cell r="I116" t="str">
            <v>Vladimirs Pribiļevs </v>
          </cell>
        </row>
        <row r="117">
          <cell r="I117" t="str">
            <v>Vladimirs Segliņš</v>
          </cell>
        </row>
        <row r="118">
          <cell r="I118" t="str">
            <v>Vladislavs Filimonovs</v>
          </cell>
        </row>
        <row r="119">
          <cell r="I119" t="str">
            <v>Vladislavs Rimensons</v>
          </cell>
        </row>
        <row r="120">
          <cell r="I120" t="str">
            <v>Vladislavs Tomsons</v>
          </cell>
        </row>
        <row r="121">
          <cell r="I121" t="str">
            <v>Jānis Lazda</v>
          </cell>
        </row>
        <row r="122">
          <cell r="I122" t="str">
            <v>Aleksandrs Liniņš</v>
          </cell>
        </row>
        <row r="123">
          <cell r="I123" t="str">
            <v>Dainis Zariņš</v>
          </cell>
        </row>
        <row r="124">
          <cell r="I124" t="str">
            <v>Vladimirs Lagunovs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T39"/>
  <sheetViews>
    <sheetView tabSelected="1" zoomScale="90" zoomScaleNormal="90" workbookViewId="0" topLeftCell="A1">
      <selection activeCell="O33" sqref="O33"/>
    </sheetView>
  </sheetViews>
  <sheetFormatPr defaultColWidth="9.140625" defaultRowHeight="12.75"/>
  <cols>
    <col min="1" max="1" width="3.7109375" style="183" customWidth="1"/>
    <col min="2" max="2" width="6.140625" style="183" customWidth="1"/>
    <col min="3" max="3" width="5.8515625" style="178" customWidth="1"/>
    <col min="4" max="4" width="34.7109375" style="184" customWidth="1"/>
    <col min="5" max="5" width="11.421875" style="184" customWidth="1"/>
    <col min="6" max="6" width="9.8515625" style="178" customWidth="1"/>
    <col min="7" max="17" width="6.7109375" style="178" customWidth="1"/>
    <col min="18" max="52" width="5.7109375" style="180" customWidth="1"/>
    <col min="53" max="60" width="5.7109375" style="181" customWidth="1"/>
    <col min="61" max="16384" width="9.140625" style="35" customWidth="1"/>
  </cols>
  <sheetData>
    <row r="1" spans="1:65" ht="26.25" customHeight="1">
      <c r="A1" s="187"/>
      <c r="B1" s="146"/>
      <c r="C1" s="146" t="s">
        <v>75</v>
      </c>
      <c r="D1" s="188"/>
      <c r="E1" s="147"/>
      <c r="F1" s="148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50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3"/>
      <c r="AT1" s="150"/>
      <c r="AU1" s="150"/>
      <c r="AV1" s="150"/>
      <c r="AW1" s="150"/>
      <c r="AX1" s="150"/>
      <c r="AY1" s="150"/>
      <c r="AZ1" s="150"/>
      <c r="BA1" s="154"/>
      <c r="BB1" s="154"/>
      <c r="BC1" s="154"/>
      <c r="BD1" s="154"/>
      <c r="BE1" s="154"/>
      <c r="BF1" s="154"/>
      <c r="BG1" s="154"/>
      <c r="BH1" s="154"/>
      <c r="BI1" s="155"/>
      <c r="BJ1" s="155"/>
      <c r="BK1" s="155"/>
      <c r="BL1" s="155"/>
      <c r="BM1" s="155"/>
    </row>
    <row r="2" spans="1:72" s="167" customFormat="1" ht="24.75" customHeight="1" thickBot="1">
      <c r="A2" s="156"/>
      <c r="B2" s="156"/>
      <c r="C2" s="157"/>
      <c r="D2" s="158" t="s">
        <v>76</v>
      </c>
      <c r="E2" s="159"/>
      <c r="F2" s="160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  <c r="AJ2" s="162"/>
      <c r="AK2" s="162"/>
      <c r="AL2" s="162"/>
      <c r="AM2" s="163"/>
      <c r="AN2" s="162"/>
      <c r="AO2" s="162"/>
      <c r="AP2" s="162"/>
      <c r="AQ2" s="163"/>
      <c r="AR2" s="162"/>
      <c r="AS2" s="162"/>
      <c r="AT2" s="162"/>
      <c r="AU2" s="163"/>
      <c r="AV2" s="162"/>
      <c r="AW2" s="162"/>
      <c r="AX2" s="162"/>
      <c r="AY2" s="163"/>
      <c r="AZ2" s="162"/>
      <c r="BA2" s="162"/>
      <c r="BB2" s="162"/>
      <c r="BC2" s="163"/>
      <c r="BD2" s="162"/>
      <c r="BE2" s="162"/>
      <c r="BF2" s="162"/>
      <c r="BG2" s="163"/>
      <c r="BH2" s="162"/>
      <c r="BI2" s="164"/>
      <c r="BJ2" s="164"/>
      <c r="BK2" s="164"/>
      <c r="BL2" s="164"/>
      <c r="BM2" s="165"/>
      <c r="BN2" s="164"/>
      <c r="BO2" s="164"/>
      <c r="BP2" s="166"/>
      <c r="BQ2" s="165"/>
      <c r="BR2" s="164"/>
      <c r="BS2" s="164"/>
      <c r="BT2" s="164"/>
    </row>
    <row r="3" spans="1:60" s="177" customFormat="1" ht="45.75" customHeight="1" thickBot="1">
      <c r="A3" s="168"/>
      <c r="B3" s="169" t="s">
        <v>65</v>
      </c>
      <c r="C3" s="170" t="s">
        <v>0</v>
      </c>
      <c r="D3" s="171" t="s">
        <v>1</v>
      </c>
      <c r="E3" s="172" t="s">
        <v>66</v>
      </c>
      <c r="F3" s="172" t="s">
        <v>4</v>
      </c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5"/>
      <c r="BE3" s="175"/>
      <c r="BF3" s="175"/>
      <c r="BG3" s="176"/>
      <c r="BH3" s="176"/>
    </row>
    <row r="4" spans="1:60" ht="15">
      <c r="A4" s="178"/>
      <c r="B4" s="243">
        <v>1</v>
      </c>
      <c r="C4" s="48">
        <v>12</v>
      </c>
      <c r="D4" s="179" t="s">
        <v>18</v>
      </c>
      <c r="E4" s="179">
        <v>842</v>
      </c>
      <c r="F4" s="185">
        <f>E4-$J$35</f>
        <v>842</v>
      </c>
      <c r="M4" s="180"/>
      <c r="N4" s="180"/>
      <c r="O4" s="180"/>
      <c r="P4" s="180"/>
      <c r="Q4" s="180"/>
      <c r="AV4" s="181"/>
      <c r="AW4" s="181"/>
      <c r="AX4" s="181"/>
      <c r="AY4" s="181"/>
      <c r="AZ4" s="181"/>
      <c r="BD4" s="35"/>
      <c r="BE4" s="35"/>
      <c r="BF4" s="35"/>
      <c r="BG4" s="35"/>
      <c r="BH4" s="35"/>
    </row>
    <row r="5" spans="1:60" ht="15">
      <c r="A5" s="178"/>
      <c r="B5" s="244">
        <v>2</v>
      </c>
      <c r="C5" s="39">
        <v>4</v>
      </c>
      <c r="D5" s="182" t="s">
        <v>28</v>
      </c>
      <c r="E5" s="182">
        <v>824</v>
      </c>
      <c r="F5" s="186">
        <f aca="true" t="shared" si="0" ref="F5:F39">E5-$J$35</f>
        <v>824</v>
      </c>
      <c r="M5" s="180"/>
      <c r="N5" s="180"/>
      <c r="O5" s="180"/>
      <c r="P5" s="180"/>
      <c r="Q5" s="180"/>
      <c r="AV5" s="181"/>
      <c r="AW5" s="181"/>
      <c r="AX5" s="181"/>
      <c r="AY5" s="181"/>
      <c r="AZ5" s="181"/>
      <c r="BD5" s="35"/>
      <c r="BE5" s="35"/>
      <c r="BF5" s="35"/>
      <c r="BG5" s="35"/>
      <c r="BH5" s="35"/>
    </row>
    <row r="6" spans="1:60" ht="15">
      <c r="A6" s="178"/>
      <c r="B6" s="244">
        <v>3</v>
      </c>
      <c r="C6" s="39">
        <v>4</v>
      </c>
      <c r="D6" s="182" t="s">
        <v>31</v>
      </c>
      <c r="E6" s="182">
        <v>797</v>
      </c>
      <c r="F6" s="186">
        <f t="shared" si="0"/>
        <v>797</v>
      </c>
      <c r="M6" s="180"/>
      <c r="N6" s="180"/>
      <c r="O6" s="180"/>
      <c r="P6" s="180"/>
      <c r="Q6" s="180"/>
      <c r="AV6" s="181"/>
      <c r="AW6" s="181"/>
      <c r="AX6" s="181"/>
      <c r="AY6" s="181"/>
      <c r="AZ6" s="181"/>
      <c r="BD6" s="35"/>
      <c r="BE6" s="35"/>
      <c r="BF6" s="35"/>
      <c r="BG6" s="35"/>
      <c r="BH6" s="35"/>
    </row>
    <row r="7" spans="1:60" ht="15">
      <c r="A7" s="178"/>
      <c r="B7" s="244">
        <v>4</v>
      </c>
      <c r="C7" s="39">
        <v>11</v>
      </c>
      <c r="D7" s="182" t="s">
        <v>68</v>
      </c>
      <c r="E7" s="182">
        <v>752</v>
      </c>
      <c r="F7" s="186">
        <f t="shared" si="0"/>
        <v>752</v>
      </c>
      <c r="M7" s="180"/>
      <c r="N7" s="180"/>
      <c r="O7" s="180"/>
      <c r="P7" s="180"/>
      <c r="Q7" s="180"/>
      <c r="AV7" s="181"/>
      <c r="AW7" s="181"/>
      <c r="AX7" s="181"/>
      <c r="AY7" s="181"/>
      <c r="AZ7" s="181"/>
      <c r="BD7" s="35"/>
      <c r="BE7" s="35"/>
      <c r="BF7" s="35"/>
      <c r="BG7" s="35"/>
      <c r="BH7" s="35"/>
    </row>
    <row r="8" spans="1:60" ht="15">
      <c r="A8" s="178"/>
      <c r="B8" s="244">
        <v>5</v>
      </c>
      <c r="C8" s="39">
        <v>7</v>
      </c>
      <c r="D8" s="182" t="s">
        <v>8</v>
      </c>
      <c r="E8" s="182">
        <v>701</v>
      </c>
      <c r="F8" s="186">
        <f t="shared" si="0"/>
        <v>701</v>
      </c>
      <c r="M8" s="180"/>
      <c r="N8" s="180"/>
      <c r="O8" s="180"/>
      <c r="P8" s="180"/>
      <c r="Q8" s="180"/>
      <c r="AV8" s="181"/>
      <c r="AW8" s="181"/>
      <c r="AX8" s="181"/>
      <c r="AY8" s="181"/>
      <c r="AZ8" s="181"/>
      <c r="BD8" s="35"/>
      <c r="BE8" s="35"/>
      <c r="BF8" s="35"/>
      <c r="BG8" s="35"/>
      <c r="BH8" s="35"/>
    </row>
    <row r="9" spans="1:60" ht="15">
      <c r="A9" s="178"/>
      <c r="B9" s="244">
        <v>6</v>
      </c>
      <c r="C9" s="39">
        <v>17</v>
      </c>
      <c r="D9" s="182" t="s">
        <v>35</v>
      </c>
      <c r="E9" s="182">
        <v>673</v>
      </c>
      <c r="F9" s="186">
        <f t="shared" si="0"/>
        <v>673</v>
      </c>
      <c r="M9" s="180"/>
      <c r="N9" s="180"/>
      <c r="O9" s="180"/>
      <c r="P9" s="180"/>
      <c r="Q9" s="180"/>
      <c r="AV9" s="181"/>
      <c r="AW9" s="181"/>
      <c r="AX9" s="181"/>
      <c r="AY9" s="181"/>
      <c r="AZ9" s="181"/>
      <c r="BD9" s="35"/>
      <c r="BE9" s="35"/>
      <c r="BF9" s="35"/>
      <c r="BG9" s="35"/>
      <c r="BH9" s="35"/>
    </row>
    <row r="10" spans="1:60" ht="15">
      <c r="A10" s="178"/>
      <c r="B10" s="244">
        <v>7</v>
      </c>
      <c r="C10" s="39">
        <v>8</v>
      </c>
      <c r="D10" s="182" t="s">
        <v>37</v>
      </c>
      <c r="E10" s="182">
        <v>669</v>
      </c>
      <c r="F10" s="186">
        <f t="shared" si="0"/>
        <v>669</v>
      </c>
      <c r="M10" s="180"/>
      <c r="N10" s="180"/>
      <c r="O10" s="180"/>
      <c r="P10" s="180"/>
      <c r="Q10" s="180"/>
      <c r="AV10" s="181"/>
      <c r="AW10" s="181"/>
      <c r="AX10" s="181"/>
      <c r="AY10" s="181"/>
      <c r="AZ10" s="181"/>
      <c r="BD10" s="35"/>
      <c r="BE10" s="35"/>
      <c r="BF10" s="35"/>
      <c r="BG10" s="35"/>
      <c r="BH10" s="35"/>
    </row>
    <row r="11" spans="1:60" ht="15">
      <c r="A11" s="178"/>
      <c r="B11" s="244">
        <v>8</v>
      </c>
      <c r="C11" s="39">
        <v>11</v>
      </c>
      <c r="D11" s="182" t="s">
        <v>30</v>
      </c>
      <c r="E11" s="182">
        <v>668</v>
      </c>
      <c r="F11" s="186">
        <f t="shared" si="0"/>
        <v>668</v>
      </c>
      <c r="M11" s="180"/>
      <c r="N11" s="180"/>
      <c r="O11" s="180"/>
      <c r="P11" s="180"/>
      <c r="Q11" s="180"/>
      <c r="AV11" s="181"/>
      <c r="AW11" s="181"/>
      <c r="AX11" s="181"/>
      <c r="AY11" s="181"/>
      <c r="AZ11" s="181"/>
      <c r="BD11" s="35"/>
      <c r="BE11" s="35"/>
      <c r="BF11" s="35"/>
      <c r="BG11" s="35"/>
      <c r="BH11" s="35"/>
    </row>
    <row r="12" spans="1:60" ht="15">
      <c r="A12" s="178"/>
      <c r="B12" s="245">
        <v>9</v>
      </c>
      <c r="C12" s="39">
        <v>11</v>
      </c>
      <c r="D12" s="182" t="s">
        <v>34</v>
      </c>
      <c r="E12" s="182">
        <v>645</v>
      </c>
      <c r="F12" s="186">
        <f t="shared" si="0"/>
        <v>645</v>
      </c>
      <c r="M12" s="180"/>
      <c r="N12" s="180"/>
      <c r="O12" s="180"/>
      <c r="P12" s="180"/>
      <c r="Q12" s="180"/>
      <c r="AV12" s="181"/>
      <c r="AW12" s="181"/>
      <c r="AX12" s="181"/>
      <c r="AY12" s="181"/>
      <c r="AZ12" s="181"/>
      <c r="BD12" s="35"/>
      <c r="BE12" s="35"/>
      <c r="BF12" s="35"/>
      <c r="BG12" s="35"/>
      <c r="BH12" s="35"/>
    </row>
    <row r="13" spans="1:60" ht="15">
      <c r="A13" s="178"/>
      <c r="B13" s="245">
        <v>10</v>
      </c>
      <c r="C13" s="39">
        <v>0</v>
      </c>
      <c r="D13" s="182" t="s">
        <v>15</v>
      </c>
      <c r="E13" s="182">
        <v>620</v>
      </c>
      <c r="F13" s="186">
        <f t="shared" si="0"/>
        <v>620</v>
      </c>
      <c r="M13" s="180"/>
      <c r="N13" s="180"/>
      <c r="O13" s="180"/>
      <c r="P13" s="180"/>
      <c r="Q13" s="180"/>
      <c r="AV13" s="181"/>
      <c r="AW13" s="181"/>
      <c r="AX13" s="181"/>
      <c r="AY13" s="181"/>
      <c r="AZ13" s="181"/>
      <c r="BD13" s="35"/>
      <c r="BE13" s="35"/>
      <c r="BF13" s="35"/>
      <c r="BG13" s="35"/>
      <c r="BH13" s="35"/>
    </row>
    <row r="14" spans="1:60" ht="15">
      <c r="A14" s="178"/>
      <c r="B14" s="245">
        <v>11</v>
      </c>
      <c r="C14" s="39">
        <v>16</v>
      </c>
      <c r="D14" s="182" t="s">
        <v>17</v>
      </c>
      <c r="E14" s="182">
        <v>614</v>
      </c>
      <c r="F14" s="186">
        <f t="shared" si="0"/>
        <v>614</v>
      </c>
      <c r="M14" s="180"/>
      <c r="N14" s="180"/>
      <c r="O14" s="180"/>
      <c r="P14" s="180"/>
      <c r="Q14" s="180"/>
      <c r="AV14" s="181"/>
      <c r="AW14" s="181"/>
      <c r="AX14" s="181"/>
      <c r="AY14" s="181"/>
      <c r="AZ14" s="181"/>
      <c r="BD14" s="35"/>
      <c r="BE14" s="35"/>
      <c r="BF14" s="35"/>
      <c r="BG14" s="35"/>
      <c r="BH14" s="35"/>
    </row>
    <row r="15" spans="1:60" ht="15">
      <c r="A15" s="178"/>
      <c r="B15" s="245">
        <v>12</v>
      </c>
      <c r="C15" s="39">
        <v>13</v>
      </c>
      <c r="D15" s="182" t="s">
        <v>69</v>
      </c>
      <c r="E15" s="182">
        <v>606</v>
      </c>
      <c r="F15" s="186">
        <f t="shared" si="0"/>
        <v>606</v>
      </c>
      <c r="M15" s="180"/>
      <c r="N15" s="180"/>
      <c r="O15" s="180"/>
      <c r="P15" s="180"/>
      <c r="Q15" s="180"/>
      <c r="AV15" s="181"/>
      <c r="AW15" s="181"/>
      <c r="AX15" s="181"/>
      <c r="AY15" s="181"/>
      <c r="AZ15" s="181"/>
      <c r="BD15" s="35"/>
      <c r="BE15" s="35"/>
      <c r="BF15" s="35"/>
      <c r="BG15" s="35"/>
      <c r="BH15" s="35"/>
    </row>
    <row r="16" spans="1:60" ht="15">
      <c r="A16" s="178"/>
      <c r="B16" s="245">
        <v>13</v>
      </c>
      <c r="C16" s="39">
        <v>17</v>
      </c>
      <c r="D16" s="182" t="s">
        <v>70</v>
      </c>
      <c r="E16" s="182">
        <v>534</v>
      </c>
      <c r="F16" s="186">
        <f t="shared" si="0"/>
        <v>534</v>
      </c>
      <c r="M16" s="180"/>
      <c r="N16" s="180"/>
      <c r="O16" s="180"/>
      <c r="P16" s="180"/>
      <c r="Q16" s="180"/>
      <c r="AV16" s="181"/>
      <c r="AW16" s="181"/>
      <c r="AX16" s="181"/>
      <c r="AY16" s="181"/>
      <c r="AZ16" s="181"/>
      <c r="BD16" s="35"/>
      <c r="BE16" s="35"/>
      <c r="BF16" s="35"/>
      <c r="BG16" s="35"/>
      <c r="BH16" s="35"/>
    </row>
    <row r="17" spans="1:60" ht="15">
      <c r="A17" s="178"/>
      <c r="B17" s="245">
        <v>14</v>
      </c>
      <c r="C17" s="39">
        <v>17</v>
      </c>
      <c r="D17" s="182" t="s">
        <v>9</v>
      </c>
      <c r="E17" s="182">
        <v>532</v>
      </c>
      <c r="F17" s="186">
        <f t="shared" si="0"/>
        <v>532</v>
      </c>
      <c r="M17" s="180"/>
      <c r="N17" s="180"/>
      <c r="O17" s="180"/>
      <c r="P17" s="180"/>
      <c r="Q17" s="180"/>
      <c r="AV17" s="181"/>
      <c r="AW17" s="181"/>
      <c r="AX17" s="181"/>
      <c r="AY17" s="181"/>
      <c r="AZ17" s="181"/>
      <c r="BD17" s="35"/>
      <c r="BE17" s="35"/>
      <c r="BF17" s="35"/>
      <c r="BG17" s="35"/>
      <c r="BH17" s="35"/>
    </row>
    <row r="18" spans="1:60" ht="15">
      <c r="A18" s="178"/>
      <c r="B18" s="245">
        <v>15</v>
      </c>
      <c r="C18" s="39">
        <v>16</v>
      </c>
      <c r="D18" s="182" t="s">
        <v>32</v>
      </c>
      <c r="E18" s="182">
        <v>511</v>
      </c>
      <c r="F18" s="186">
        <f t="shared" si="0"/>
        <v>511</v>
      </c>
      <c r="M18" s="180"/>
      <c r="N18" s="180"/>
      <c r="O18" s="180"/>
      <c r="P18" s="180"/>
      <c r="Q18" s="180"/>
      <c r="AV18" s="181"/>
      <c r="AW18" s="181"/>
      <c r="AX18" s="181"/>
      <c r="AY18" s="181"/>
      <c r="AZ18" s="181"/>
      <c r="BD18" s="35"/>
      <c r="BE18" s="35"/>
      <c r="BF18" s="35"/>
      <c r="BG18" s="35"/>
      <c r="BH18" s="35"/>
    </row>
    <row r="19" spans="1:60" ht="15">
      <c r="A19" s="178"/>
      <c r="B19" s="246">
        <v>16</v>
      </c>
      <c r="C19" s="247">
        <v>10</v>
      </c>
      <c r="D19" s="248" t="s">
        <v>25</v>
      </c>
      <c r="E19" s="248">
        <v>472</v>
      </c>
      <c r="F19" s="189">
        <f t="shared" si="0"/>
        <v>472</v>
      </c>
      <c r="M19" s="180"/>
      <c r="N19" s="180"/>
      <c r="O19" s="180"/>
      <c r="P19" s="180"/>
      <c r="Q19" s="180"/>
      <c r="AV19" s="181"/>
      <c r="AW19" s="181"/>
      <c r="AX19" s="181"/>
      <c r="AY19" s="181"/>
      <c r="AZ19" s="181"/>
      <c r="BD19" s="35"/>
      <c r="BE19" s="35"/>
      <c r="BF19" s="35"/>
      <c r="BG19" s="35"/>
      <c r="BH19" s="35"/>
    </row>
    <row r="20" spans="1:60" ht="15">
      <c r="A20" s="178"/>
      <c r="B20" s="245">
        <v>17</v>
      </c>
      <c r="C20" s="39">
        <v>14</v>
      </c>
      <c r="D20" s="182" t="s">
        <v>21</v>
      </c>
      <c r="E20" s="182">
        <v>438</v>
      </c>
      <c r="F20" s="186">
        <f t="shared" si="0"/>
        <v>438</v>
      </c>
      <c r="M20" s="180"/>
      <c r="N20" s="180"/>
      <c r="O20" s="180"/>
      <c r="P20" s="180"/>
      <c r="Q20" s="180"/>
      <c r="AV20" s="181"/>
      <c r="AW20" s="181"/>
      <c r="AX20" s="181"/>
      <c r="AY20" s="181"/>
      <c r="AZ20" s="181"/>
      <c r="BD20" s="35"/>
      <c r="BE20" s="35"/>
      <c r="BF20" s="35"/>
      <c r="BG20" s="35"/>
      <c r="BH20" s="35"/>
    </row>
    <row r="21" spans="1:60" ht="15">
      <c r="A21" s="178"/>
      <c r="B21" s="246">
        <v>18</v>
      </c>
      <c r="C21" s="247">
        <v>10</v>
      </c>
      <c r="D21" s="248" t="s">
        <v>12</v>
      </c>
      <c r="E21" s="248">
        <v>435</v>
      </c>
      <c r="F21" s="189">
        <f t="shared" si="0"/>
        <v>435</v>
      </c>
      <c r="M21" s="180"/>
      <c r="N21" s="180"/>
      <c r="O21" s="180"/>
      <c r="P21" s="180"/>
      <c r="Q21" s="180"/>
      <c r="AV21" s="181"/>
      <c r="AW21" s="181"/>
      <c r="AX21" s="181"/>
      <c r="AY21" s="181"/>
      <c r="AZ21" s="181"/>
      <c r="BD21" s="35"/>
      <c r="BE21" s="35"/>
      <c r="BF21" s="35"/>
      <c r="BG21" s="35"/>
      <c r="BH21" s="35"/>
    </row>
    <row r="22" spans="1:60" ht="15">
      <c r="A22" s="178"/>
      <c r="B22" s="245">
        <v>19</v>
      </c>
      <c r="C22" s="39">
        <v>5</v>
      </c>
      <c r="D22" s="182" t="s">
        <v>33</v>
      </c>
      <c r="E22" s="182">
        <v>420</v>
      </c>
      <c r="F22" s="186">
        <f t="shared" si="0"/>
        <v>420</v>
      </c>
      <c r="M22" s="180"/>
      <c r="N22" s="180"/>
      <c r="O22" s="180"/>
      <c r="P22" s="180"/>
      <c r="Q22" s="180"/>
      <c r="AV22" s="181"/>
      <c r="AW22" s="181"/>
      <c r="AX22" s="181"/>
      <c r="AY22" s="181"/>
      <c r="AZ22" s="181"/>
      <c r="BD22" s="35"/>
      <c r="BE22" s="35"/>
      <c r="BF22" s="35"/>
      <c r="BG22" s="35"/>
      <c r="BH22" s="35"/>
    </row>
    <row r="23" spans="1:60" ht="15">
      <c r="A23" s="178"/>
      <c r="B23" s="245">
        <v>20</v>
      </c>
      <c r="C23" s="39">
        <v>4</v>
      </c>
      <c r="D23" s="182" t="s">
        <v>13</v>
      </c>
      <c r="E23" s="182">
        <v>404</v>
      </c>
      <c r="F23" s="186">
        <f t="shared" si="0"/>
        <v>404</v>
      </c>
      <c r="M23" s="180"/>
      <c r="N23" s="180"/>
      <c r="O23" s="180"/>
      <c r="P23" s="180"/>
      <c r="Q23" s="180"/>
      <c r="AV23" s="181"/>
      <c r="AW23" s="181"/>
      <c r="AX23" s="181"/>
      <c r="AY23" s="181"/>
      <c r="AZ23" s="181"/>
      <c r="BD23" s="35"/>
      <c r="BE23" s="35"/>
      <c r="BF23" s="35"/>
      <c r="BG23" s="35"/>
      <c r="BH23" s="35"/>
    </row>
    <row r="24" spans="1:60" ht="15">
      <c r="A24" s="178"/>
      <c r="B24" s="245">
        <v>21</v>
      </c>
      <c r="C24" s="39">
        <v>0</v>
      </c>
      <c r="D24" s="182" t="s">
        <v>19</v>
      </c>
      <c r="E24" s="182">
        <v>401</v>
      </c>
      <c r="F24" s="186">
        <f t="shared" si="0"/>
        <v>401</v>
      </c>
      <c r="M24" s="180"/>
      <c r="N24" s="180"/>
      <c r="O24" s="180"/>
      <c r="P24" s="180"/>
      <c r="Q24" s="180"/>
      <c r="AV24" s="181"/>
      <c r="AW24" s="181"/>
      <c r="AX24" s="181"/>
      <c r="AY24" s="181"/>
      <c r="AZ24" s="181"/>
      <c r="BD24" s="35"/>
      <c r="BE24" s="35"/>
      <c r="BF24" s="35"/>
      <c r="BG24" s="35"/>
      <c r="BH24" s="35"/>
    </row>
    <row r="25" spans="1:60" ht="15">
      <c r="A25" s="178"/>
      <c r="B25" s="245">
        <v>22</v>
      </c>
      <c r="C25" s="39">
        <v>1</v>
      </c>
      <c r="D25" s="182" t="s">
        <v>36</v>
      </c>
      <c r="E25" s="182">
        <v>378</v>
      </c>
      <c r="F25" s="186">
        <f t="shared" si="0"/>
        <v>378</v>
      </c>
      <c r="M25" s="180"/>
      <c r="N25" s="180"/>
      <c r="O25" s="180"/>
      <c r="P25" s="180"/>
      <c r="Q25" s="180"/>
      <c r="AV25" s="181"/>
      <c r="AW25" s="181"/>
      <c r="AX25" s="181"/>
      <c r="AY25" s="181"/>
      <c r="AZ25" s="181"/>
      <c r="BD25" s="35"/>
      <c r="BE25" s="35"/>
      <c r="BF25" s="35"/>
      <c r="BG25" s="35"/>
      <c r="BH25" s="35"/>
    </row>
    <row r="26" spans="1:60" ht="15">
      <c r="A26" s="178"/>
      <c r="B26" s="245">
        <v>23</v>
      </c>
      <c r="C26" s="39">
        <v>12</v>
      </c>
      <c r="D26" s="182" t="s">
        <v>24</v>
      </c>
      <c r="E26" s="182">
        <v>357</v>
      </c>
      <c r="F26" s="186">
        <f t="shared" si="0"/>
        <v>357</v>
      </c>
      <c r="M26" s="180"/>
      <c r="N26" s="180"/>
      <c r="O26" s="180"/>
      <c r="P26" s="180"/>
      <c r="Q26" s="180"/>
      <c r="AV26" s="181"/>
      <c r="AW26" s="181"/>
      <c r="AX26" s="181"/>
      <c r="AY26" s="181"/>
      <c r="AZ26" s="181"/>
      <c r="BD26" s="35"/>
      <c r="BE26" s="35"/>
      <c r="BF26" s="35"/>
      <c r="BG26" s="35"/>
      <c r="BH26" s="35"/>
    </row>
    <row r="27" spans="1:60" ht="15">
      <c r="A27" s="178"/>
      <c r="B27" s="245">
        <v>24</v>
      </c>
      <c r="C27" s="39">
        <v>18</v>
      </c>
      <c r="D27" s="182" t="s">
        <v>71</v>
      </c>
      <c r="E27" s="182">
        <v>355</v>
      </c>
      <c r="F27" s="186">
        <f t="shared" si="0"/>
        <v>355</v>
      </c>
      <c r="M27" s="180"/>
      <c r="N27" s="180"/>
      <c r="O27" s="180"/>
      <c r="P27" s="180"/>
      <c r="Q27" s="180"/>
      <c r="AV27" s="181"/>
      <c r="AW27" s="181"/>
      <c r="AX27" s="181"/>
      <c r="AY27" s="181"/>
      <c r="AZ27" s="181"/>
      <c r="BD27" s="35"/>
      <c r="BE27" s="35"/>
      <c r="BF27" s="35"/>
      <c r="BG27" s="35"/>
      <c r="BH27" s="35"/>
    </row>
    <row r="28" spans="1:60" ht="15">
      <c r="A28" s="178"/>
      <c r="B28" s="245">
        <v>25</v>
      </c>
      <c r="C28" s="39">
        <v>17</v>
      </c>
      <c r="D28" s="182" t="s">
        <v>14</v>
      </c>
      <c r="E28" s="182">
        <v>341</v>
      </c>
      <c r="F28" s="186">
        <f t="shared" si="0"/>
        <v>341</v>
      </c>
      <c r="M28" s="180"/>
      <c r="N28" s="180"/>
      <c r="O28" s="180"/>
      <c r="P28" s="180"/>
      <c r="Q28" s="180"/>
      <c r="AV28" s="181"/>
      <c r="AW28" s="181"/>
      <c r="AX28" s="181"/>
      <c r="AY28" s="181"/>
      <c r="AZ28" s="181"/>
      <c r="BD28" s="35"/>
      <c r="BE28" s="35"/>
      <c r="BF28" s="35"/>
      <c r="BG28" s="35"/>
      <c r="BH28" s="35"/>
    </row>
    <row r="29" spans="1:60" ht="15">
      <c r="A29" s="178"/>
      <c r="B29" s="245">
        <v>26</v>
      </c>
      <c r="C29" s="39">
        <v>18</v>
      </c>
      <c r="D29" s="182" t="s">
        <v>16</v>
      </c>
      <c r="E29" s="182">
        <v>339</v>
      </c>
      <c r="F29" s="186">
        <f t="shared" si="0"/>
        <v>339</v>
      </c>
      <c r="M29" s="180"/>
      <c r="N29" s="180"/>
      <c r="O29" s="180"/>
      <c r="P29" s="180"/>
      <c r="Q29" s="180"/>
      <c r="AV29" s="181"/>
      <c r="AW29" s="181"/>
      <c r="AX29" s="181"/>
      <c r="AY29" s="181"/>
      <c r="AZ29" s="181"/>
      <c r="BD29" s="35"/>
      <c r="BE29" s="35"/>
      <c r="BF29" s="35"/>
      <c r="BG29" s="35"/>
      <c r="BH29" s="35"/>
    </row>
    <row r="30" spans="1:60" ht="15">
      <c r="A30" s="178"/>
      <c r="B30" s="245">
        <v>27</v>
      </c>
      <c r="C30" s="39">
        <v>5</v>
      </c>
      <c r="D30" s="182" t="s">
        <v>23</v>
      </c>
      <c r="E30" s="182">
        <v>336</v>
      </c>
      <c r="F30" s="186">
        <f t="shared" si="0"/>
        <v>336</v>
      </c>
      <c r="M30" s="180"/>
      <c r="N30" s="180"/>
      <c r="O30" s="180"/>
      <c r="P30" s="180"/>
      <c r="Q30" s="180"/>
      <c r="AV30" s="181"/>
      <c r="AW30" s="181"/>
      <c r="AX30" s="181"/>
      <c r="AY30" s="181"/>
      <c r="AZ30" s="181"/>
      <c r="BD30" s="35"/>
      <c r="BE30" s="35"/>
      <c r="BF30" s="35"/>
      <c r="BG30" s="35"/>
      <c r="BH30" s="35"/>
    </row>
    <row r="31" spans="1:60" ht="15">
      <c r="A31" s="178"/>
      <c r="B31" s="245">
        <v>28</v>
      </c>
      <c r="C31" s="39">
        <v>20</v>
      </c>
      <c r="D31" s="182" t="s">
        <v>72</v>
      </c>
      <c r="E31" s="182">
        <v>305</v>
      </c>
      <c r="F31" s="186">
        <f t="shared" si="0"/>
        <v>305</v>
      </c>
      <c r="M31" s="180"/>
      <c r="N31" s="180"/>
      <c r="O31" s="180"/>
      <c r="P31" s="180"/>
      <c r="Q31" s="180"/>
      <c r="AV31" s="181"/>
      <c r="AW31" s="181"/>
      <c r="AX31" s="181"/>
      <c r="AY31" s="181"/>
      <c r="AZ31" s="181"/>
      <c r="BD31" s="35"/>
      <c r="BE31" s="35"/>
      <c r="BF31" s="35"/>
      <c r="BG31" s="35"/>
      <c r="BH31" s="35"/>
    </row>
    <row r="32" spans="1:60" ht="15">
      <c r="A32" s="178"/>
      <c r="B32" s="245">
        <v>29</v>
      </c>
      <c r="C32" s="39">
        <v>10</v>
      </c>
      <c r="D32" s="182" t="s">
        <v>73</v>
      </c>
      <c r="E32" s="182">
        <v>304</v>
      </c>
      <c r="F32" s="186">
        <f t="shared" si="0"/>
        <v>304</v>
      </c>
      <c r="M32" s="180"/>
      <c r="N32" s="180"/>
      <c r="O32" s="180"/>
      <c r="P32" s="180"/>
      <c r="Q32" s="180"/>
      <c r="AV32" s="181"/>
      <c r="AW32" s="181"/>
      <c r="AX32" s="181"/>
      <c r="AY32" s="181"/>
      <c r="AZ32" s="181"/>
      <c r="BD32" s="35"/>
      <c r="BE32" s="35"/>
      <c r="BF32" s="35"/>
      <c r="BG32" s="35"/>
      <c r="BH32" s="35"/>
    </row>
    <row r="33" spans="1:60" ht="15">
      <c r="A33" s="178"/>
      <c r="B33" s="245">
        <v>30</v>
      </c>
      <c r="C33" s="39">
        <v>4</v>
      </c>
      <c r="D33" s="182" t="s">
        <v>20</v>
      </c>
      <c r="E33" s="182">
        <v>294</v>
      </c>
      <c r="F33" s="186">
        <f t="shared" si="0"/>
        <v>294</v>
      </c>
      <c r="M33" s="180"/>
      <c r="N33" s="180"/>
      <c r="O33" s="180"/>
      <c r="P33" s="180"/>
      <c r="Q33" s="180"/>
      <c r="AV33" s="181"/>
      <c r="AW33" s="181"/>
      <c r="AX33" s="181"/>
      <c r="AY33" s="181"/>
      <c r="AZ33" s="181"/>
      <c r="BD33" s="35"/>
      <c r="BE33" s="35"/>
      <c r="BF33" s="35"/>
      <c r="BG33" s="35"/>
      <c r="BH33" s="35"/>
    </row>
    <row r="34" spans="1:60" ht="15">
      <c r="A34" s="178"/>
      <c r="B34" s="245">
        <v>31</v>
      </c>
      <c r="C34" s="39">
        <v>16</v>
      </c>
      <c r="D34" s="182" t="s">
        <v>10</v>
      </c>
      <c r="E34" s="182">
        <v>292</v>
      </c>
      <c r="F34" s="186">
        <f t="shared" si="0"/>
        <v>292</v>
      </c>
      <c r="M34" s="180"/>
      <c r="N34" s="180"/>
      <c r="O34" s="180"/>
      <c r="P34" s="180"/>
      <c r="Q34" s="180"/>
      <c r="AV34" s="181"/>
      <c r="AW34" s="181"/>
      <c r="AX34" s="181"/>
      <c r="AY34" s="181"/>
      <c r="AZ34" s="181"/>
      <c r="BD34" s="35"/>
      <c r="BE34" s="35"/>
      <c r="BF34" s="35"/>
      <c r="BG34" s="35"/>
      <c r="BH34" s="35"/>
    </row>
    <row r="35" spans="1:60" ht="15">
      <c r="A35" s="178"/>
      <c r="B35" s="245">
        <v>32</v>
      </c>
      <c r="C35" s="39">
        <v>10</v>
      </c>
      <c r="D35" s="182" t="s">
        <v>67</v>
      </c>
      <c r="E35" s="182">
        <v>280</v>
      </c>
      <c r="F35" s="186">
        <f t="shared" si="0"/>
        <v>280</v>
      </c>
      <c r="M35" s="180"/>
      <c r="N35" s="180"/>
      <c r="O35" s="180"/>
      <c r="P35" s="180"/>
      <c r="Q35" s="180"/>
      <c r="AV35" s="181"/>
      <c r="AW35" s="181"/>
      <c r="AX35" s="181"/>
      <c r="AY35" s="181"/>
      <c r="AZ35" s="181"/>
      <c r="BD35" s="35"/>
      <c r="BE35" s="35"/>
      <c r="BF35" s="35"/>
      <c r="BG35" s="35"/>
      <c r="BH35" s="35"/>
    </row>
    <row r="36" spans="1:60" ht="15">
      <c r="A36" s="178"/>
      <c r="B36" s="245">
        <v>33</v>
      </c>
      <c r="C36" s="39">
        <v>4</v>
      </c>
      <c r="D36" s="182" t="s">
        <v>29</v>
      </c>
      <c r="E36" s="182">
        <v>279</v>
      </c>
      <c r="F36" s="186">
        <f t="shared" si="0"/>
        <v>279</v>
      </c>
      <c r="M36" s="180"/>
      <c r="N36" s="180"/>
      <c r="O36" s="180"/>
      <c r="P36" s="180"/>
      <c r="Q36" s="180"/>
      <c r="AV36" s="181"/>
      <c r="AW36" s="181"/>
      <c r="AX36" s="181"/>
      <c r="AY36" s="181"/>
      <c r="AZ36" s="181"/>
      <c r="BD36" s="35"/>
      <c r="BE36" s="35"/>
      <c r="BF36" s="35"/>
      <c r="BG36" s="35"/>
      <c r="BH36" s="35"/>
    </row>
    <row r="37" spans="1:60" ht="15">
      <c r="A37" s="178"/>
      <c r="B37" s="246">
        <v>34</v>
      </c>
      <c r="C37" s="247">
        <v>21</v>
      </c>
      <c r="D37" s="248" t="s">
        <v>74</v>
      </c>
      <c r="E37" s="248">
        <v>272</v>
      </c>
      <c r="F37" s="189">
        <f t="shared" si="0"/>
        <v>272</v>
      </c>
      <c r="M37" s="180"/>
      <c r="N37" s="180"/>
      <c r="O37" s="180"/>
      <c r="P37" s="180"/>
      <c r="Q37" s="180"/>
      <c r="AV37" s="181"/>
      <c r="AW37" s="181"/>
      <c r="AX37" s="181"/>
      <c r="AY37" s="181"/>
      <c r="AZ37" s="181"/>
      <c r="BD37" s="35"/>
      <c r="BE37" s="35"/>
      <c r="BF37" s="35"/>
      <c r="BG37" s="35"/>
      <c r="BH37" s="35"/>
    </row>
    <row r="38" spans="1:60" ht="15">
      <c r="A38" s="178"/>
      <c r="B38" s="246">
        <v>35</v>
      </c>
      <c r="C38" s="247">
        <v>8</v>
      </c>
      <c r="D38" s="248" t="s">
        <v>22</v>
      </c>
      <c r="E38" s="248">
        <v>249</v>
      </c>
      <c r="F38" s="189">
        <f t="shared" si="0"/>
        <v>249</v>
      </c>
      <c r="M38" s="180"/>
      <c r="N38" s="180"/>
      <c r="O38" s="180"/>
      <c r="P38" s="180"/>
      <c r="Q38" s="180"/>
      <c r="AV38" s="181"/>
      <c r="AW38" s="181"/>
      <c r="AX38" s="181"/>
      <c r="AY38" s="181"/>
      <c r="AZ38" s="181"/>
      <c r="BD38" s="35"/>
      <c r="BE38" s="35"/>
      <c r="BF38" s="35"/>
      <c r="BG38" s="35"/>
      <c r="BH38" s="35"/>
    </row>
    <row r="39" spans="1:60" ht="15">
      <c r="A39" s="178"/>
      <c r="B39" s="245">
        <v>36</v>
      </c>
      <c r="C39" s="39">
        <v>17</v>
      </c>
      <c r="D39" s="182" t="s">
        <v>11</v>
      </c>
      <c r="E39" s="182">
        <v>242</v>
      </c>
      <c r="F39" s="186">
        <f t="shared" si="0"/>
        <v>242</v>
      </c>
      <c r="M39" s="180"/>
      <c r="N39" s="180"/>
      <c r="O39" s="180"/>
      <c r="P39" s="180"/>
      <c r="Q39" s="180"/>
      <c r="AV39" s="181"/>
      <c r="AW39" s="181"/>
      <c r="AX39" s="181"/>
      <c r="AY39" s="181"/>
      <c r="AZ39" s="181"/>
      <c r="BD39" s="35"/>
      <c r="BE39" s="35"/>
      <c r="BF39" s="35"/>
      <c r="BG39" s="35"/>
      <c r="BH39" s="35"/>
    </row>
  </sheetData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3">
    <tabColor indexed="12"/>
    <pageSetUpPr fitToPage="1"/>
  </sheetPr>
  <dimension ref="A1:P51"/>
  <sheetViews>
    <sheetView zoomScale="90" zoomScaleNormal="90" zoomScaleSheetLayoutView="75" workbookViewId="0" topLeftCell="A1">
      <selection activeCell="W22" sqref="W22"/>
    </sheetView>
  </sheetViews>
  <sheetFormatPr defaultColWidth="9.140625" defaultRowHeight="12.75"/>
  <cols>
    <col min="1" max="1" width="5.7109375" style="1" customWidth="1"/>
    <col min="2" max="2" width="6.140625" style="4" customWidth="1"/>
    <col min="3" max="3" width="39.57421875" style="5" bestFit="1" customWidth="1"/>
    <col min="4" max="4" width="6.8515625" style="1" customWidth="1"/>
    <col min="5" max="6" width="6.140625" style="1" customWidth="1"/>
    <col min="7" max="7" width="6.421875" style="3" customWidth="1"/>
    <col min="8" max="8" width="7.8515625" style="3" customWidth="1"/>
    <col min="9" max="9" width="7.421875" style="2" customWidth="1"/>
    <col min="10" max="10" width="10.57421875" style="2" customWidth="1"/>
    <col min="11" max="11" width="1.28515625" style="7" customWidth="1"/>
    <col min="12" max="12" width="1.28515625" style="2" customWidth="1"/>
    <col min="13" max="13" width="5.8515625" style="3" customWidth="1"/>
    <col min="14" max="14" width="6.00390625" style="0" customWidth="1"/>
    <col min="15" max="15" width="8.421875" style="0" customWidth="1"/>
    <col min="16" max="16" width="6.00390625" style="3" customWidth="1"/>
  </cols>
  <sheetData>
    <row r="1" spans="1:16" ht="72.75" customHeight="1">
      <c r="A1" s="15"/>
      <c r="B1" s="16"/>
      <c r="C1" s="75" t="s">
        <v>80</v>
      </c>
      <c r="E1" s="17"/>
      <c r="F1" s="15"/>
      <c r="G1" s="18"/>
      <c r="H1" s="18"/>
      <c r="K1" s="12"/>
      <c r="O1" s="14"/>
      <c r="P1" s="43"/>
    </row>
    <row r="2" spans="1:10" ht="24" customHeight="1">
      <c r="A2" s="249" t="s">
        <v>110</v>
      </c>
      <c r="D2" s="6"/>
      <c r="E2" s="19"/>
      <c r="J2" s="20">
        <f>MAX(E4:H27)</f>
        <v>248</v>
      </c>
    </row>
    <row r="3" spans="1:16" s="27" customFormat="1" ht="66" customHeight="1" thickBot="1">
      <c r="A3" s="8" t="s">
        <v>7</v>
      </c>
      <c r="B3" s="9" t="s">
        <v>0</v>
      </c>
      <c r="C3" s="10" t="s">
        <v>1</v>
      </c>
      <c r="D3" s="11" t="s">
        <v>2</v>
      </c>
      <c r="E3" s="21">
        <v>1</v>
      </c>
      <c r="F3" s="21">
        <v>2</v>
      </c>
      <c r="G3" s="21">
        <v>3</v>
      </c>
      <c r="H3" s="21">
        <v>4</v>
      </c>
      <c r="I3" s="22" t="s">
        <v>3</v>
      </c>
      <c r="J3" s="23" t="s">
        <v>26</v>
      </c>
      <c r="K3" s="36"/>
      <c r="L3" s="38"/>
      <c r="M3" s="24" t="s">
        <v>4</v>
      </c>
      <c r="N3" s="10" t="s">
        <v>5</v>
      </c>
      <c r="O3" s="25" t="s">
        <v>6</v>
      </c>
      <c r="P3" s="44" t="s">
        <v>27</v>
      </c>
    </row>
    <row r="4" spans="1:16" s="27" customFormat="1" ht="20.25" customHeight="1">
      <c r="A4" s="46">
        <v>1</v>
      </c>
      <c r="B4" s="39">
        <v>1</v>
      </c>
      <c r="C4" s="96" t="s">
        <v>36</v>
      </c>
      <c r="D4" s="13" t="s">
        <v>91</v>
      </c>
      <c r="E4" s="28">
        <v>234</v>
      </c>
      <c r="F4" s="28">
        <v>196</v>
      </c>
      <c r="G4" s="28">
        <v>216</v>
      </c>
      <c r="H4" s="28">
        <v>222</v>
      </c>
      <c r="I4" s="29">
        <f aca="true" t="shared" si="0" ref="I4:I27">IF(L4&lt;&gt;"",IF(K4="3in1",SUM(E4:H4,L4)-MIN(E4:H4,L4),IF(K4="Poz.",SUM(E4:H4,L4)-MIN(E4:H4,L4),SUM(E4:H4))),SUM(E4:H4))</f>
        <v>868</v>
      </c>
      <c r="J4" s="30">
        <f aca="true" t="shared" si="1" ref="J4:J27">IF(B4&lt;&gt;"",COUNT(E4:H4)*B4+I4,0)</f>
        <v>872</v>
      </c>
      <c r="K4" s="37"/>
      <c r="L4" s="37"/>
      <c r="M4" s="31">
        <f aca="true" t="shared" si="2" ref="M4:M27">J4-$J$15</f>
        <v>133</v>
      </c>
      <c r="N4" s="32">
        <f aca="true" t="shared" si="3" ref="N4:N27">MAX(E4:H4)</f>
        <v>234</v>
      </c>
      <c r="O4" s="33">
        <f aca="true" t="shared" si="4" ref="O4:O27">IF(COUNT(E4:H4)&gt;0,I4/(COUNT(E4:H4)),"")</f>
        <v>217</v>
      </c>
      <c r="P4" s="47">
        <f aca="true" t="shared" si="5" ref="P4:P27">B4*4</f>
        <v>4</v>
      </c>
    </row>
    <row r="5" spans="1:16" s="27" customFormat="1" ht="20.25" customHeight="1">
      <c r="A5" s="46">
        <v>2</v>
      </c>
      <c r="B5" s="39">
        <v>14</v>
      </c>
      <c r="C5" s="96" t="s">
        <v>21</v>
      </c>
      <c r="D5" s="13" t="s">
        <v>102</v>
      </c>
      <c r="E5" s="28">
        <v>195</v>
      </c>
      <c r="F5" s="28">
        <v>218</v>
      </c>
      <c r="G5" s="28">
        <v>248</v>
      </c>
      <c r="H5" s="28">
        <v>148</v>
      </c>
      <c r="I5" s="29">
        <f t="shared" si="0"/>
        <v>809</v>
      </c>
      <c r="J5" s="30">
        <f t="shared" si="1"/>
        <v>865</v>
      </c>
      <c r="K5" s="37"/>
      <c r="L5" s="37"/>
      <c r="M5" s="31">
        <f t="shared" si="2"/>
        <v>126</v>
      </c>
      <c r="N5" s="32">
        <f t="shared" si="3"/>
        <v>248</v>
      </c>
      <c r="O5" s="33">
        <f t="shared" si="4"/>
        <v>202.25</v>
      </c>
      <c r="P5" s="47">
        <f t="shared" si="5"/>
        <v>56</v>
      </c>
    </row>
    <row r="6" spans="1:16" s="27" customFormat="1" ht="20.25" customHeight="1">
      <c r="A6" s="46">
        <v>3</v>
      </c>
      <c r="B6" s="39">
        <v>18</v>
      </c>
      <c r="C6" s="96" t="s">
        <v>16</v>
      </c>
      <c r="D6" s="13" t="s">
        <v>44</v>
      </c>
      <c r="E6" s="28">
        <v>200</v>
      </c>
      <c r="F6" s="28">
        <v>191</v>
      </c>
      <c r="G6" s="28">
        <v>198</v>
      </c>
      <c r="H6" s="28">
        <v>191</v>
      </c>
      <c r="I6" s="29">
        <f t="shared" si="0"/>
        <v>780</v>
      </c>
      <c r="J6" s="30">
        <f t="shared" si="1"/>
        <v>852</v>
      </c>
      <c r="K6" s="37"/>
      <c r="L6" s="37"/>
      <c r="M6" s="31">
        <f t="shared" si="2"/>
        <v>113</v>
      </c>
      <c r="N6" s="32">
        <f t="shared" si="3"/>
        <v>200</v>
      </c>
      <c r="O6" s="33">
        <f t="shared" si="4"/>
        <v>195</v>
      </c>
      <c r="P6" s="47">
        <f t="shared" si="5"/>
        <v>72</v>
      </c>
    </row>
    <row r="7" spans="1:16" s="27" customFormat="1" ht="20.25" customHeight="1">
      <c r="A7" s="46">
        <v>4</v>
      </c>
      <c r="B7" s="39">
        <v>0</v>
      </c>
      <c r="C7" s="96" t="s">
        <v>19</v>
      </c>
      <c r="D7" s="13" t="s">
        <v>90</v>
      </c>
      <c r="E7" s="28">
        <v>225</v>
      </c>
      <c r="F7" s="28">
        <v>237</v>
      </c>
      <c r="G7" s="28">
        <v>206</v>
      </c>
      <c r="H7" s="28">
        <v>178</v>
      </c>
      <c r="I7" s="29">
        <f t="shared" si="0"/>
        <v>846</v>
      </c>
      <c r="J7" s="30">
        <f t="shared" si="1"/>
        <v>846</v>
      </c>
      <c r="K7" s="37"/>
      <c r="L7" s="37"/>
      <c r="M7" s="31">
        <f t="shared" si="2"/>
        <v>107</v>
      </c>
      <c r="N7" s="32">
        <f t="shared" si="3"/>
        <v>237</v>
      </c>
      <c r="O7" s="33">
        <f t="shared" si="4"/>
        <v>211.5</v>
      </c>
      <c r="P7" s="47">
        <f t="shared" si="5"/>
        <v>0</v>
      </c>
    </row>
    <row r="8" spans="1:16" s="26" customFormat="1" ht="20.25" customHeight="1">
      <c r="A8" s="46">
        <v>5</v>
      </c>
      <c r="B8" s="39">
        <v>4</v>
      </c>
      <c r="C8" s="96" t="s">
        <v>29</v>
      </c>
      <c r="D8" s="13" t="s">
        <v>99</v>
      </c>
      <c r="E8" s="28">
        <v>173</v>
      </c>
      <c r="F8" s="28">
        <v>224</v>
      </c>
      <c r="G8" s="28">
        <v>198</v>
      </c>
      <c r="H8" s="28">
        <v>200</v>
      </c>
      <c r="I8" s="29">
        <f t="shared" si="0"/>
        <v>795</v>
      </c>
      <c r="J8" s="30">
        <f t="shared" si="1"/>
        <v>811</v>
      </c>
      <c r="K8" s="37"/>
      <c r="L8" s="37"/>
      <c r="M8" s="31">
        <f t="shared" si="2"/>
        <v>72</v>
      </c>
      <c r="N8" s="32">
        <f t="shared" si="3"/>
        <v>224</v>
      </c>
      <c r="O8" s="33">
        <f t="shared" si="4"/>
        <v>198.75</v>
      </c>
      <c r="P8" s="47">
        <f t="shared" si="5"/>
        <v>16</v>
      </c>
    </row>
    <row r="9" spans="1:16" s="26" customFormat="1" ht="20.25" customHeight="1">
      <c r="A9" s="46">
        <v>6</v>
      </c>
      <c r="B9" s="39">
        <v>4</v>
      </c>
      <c r="C9" s="96" t="s">
        <v>13</v>
      </c>
      <c r="D9" s="13" t="s">
        <v>89</v>
      </c>
      <c r="E9" s="28">
        <v>169</v>
      </c>
      <c r="F9" s="28">
        <v>225</v>
      </c>
      <c r="G9" s="28">
        <v>201</v>
      </c>
      <c r="H9" s="28">
        <v>199</v>
      </c>
      <c r="I9" s="29">
        <f t="shared" si="0"/>
        <v>794</v>
      </c>
      <c r="J9" s="30">
        <f t="shared" si="1"/>
        <v>810</v>
      </c>
      <c r="K9" s="37"/>
      <c r="L9" s="37"/>
      <c r="M9" s="31">
        <f t="shared" si="2"/>
        <v>71</v>
      </c>
      <c r="N9" s="32">
        <f t="shared" si="3"/>
        <v>225</v>
      </c>
      <c r="O9" s="33">
        <f t="shared" si="4"/>
        <v>198.5</v>
      </c>
      <c r="P9" s="47">
        <f t="shared" si="5"/>
        <v>16</v>
      </c>
    </row>
    <row r="10" spans="1:16" s="27" customFormat="1" ht="20.25" customHeight="1">
      <c r="A10" s="46">
        <v>7</v>
      </c>
      <c r="B10" s="39">
        <v>0</v>
      </c>
      <c r="C10" s="96" t="s">
        <v>15</v>
      </c>
      <c r="D10" s="13" t="s">
        <v>83</v>
      </c>
      <c r="E10" s="28">
        <v>210</v>
      </c>
      <c r="F10" s="28">
        <v>153</v>
      </c>
      <c r="G10" s="28">
        <v>214</v>
      </c>
      <c r="H10" s="28">
        <v>212</v>
      </c>
      <c r="I10" s="29">
        <f t="shared" si="0"/>
        <v>789</v>
      </c>
      <c r="J10" s="30">
        <f t="shared" si="1"/>
        <v>789</v>
      </c>
      <c r="K10" s="37"/>
      <c r="L10" s="37"/>
      <c r="M10" s="31">
        <f t="shared" si="2"/>
        <v>50</v>
      </c>
      <c r="N10" s="32">
        <f t="shared" si="3"/>
        <v>214</v>
      </c>
      <c r="O10" s="33">
        <f t="shared" si="4"/>
        <v>197.25</v>
      </c>
      <c r="P10" s="47">
        <f t="shared" si="5"/>
        <v>0</v>
      </c>
    </row>
    <row r="11" spans="1:16" s="27" customFormat="1" ht="20.25" customHeight="1">
      <c r="A11" s="46">
        <v>8</v>
      </c>
      <c r="B11" s="39">
        <v>13</v>
      </c>
      <c r="C11" s="96" t="s">
        <v>69</v>
      </c>
      <c r="D11" s="13" t="s">
        <v>85</v>
      </c>
      <c r="E11" s="28">
        <v>171</v>
      </c>
      <c r="F11" s="28">
        <v>209</v>
      </c>
      <c r="G11" s="28">
        <v>181</v>
      </c>
      <c r="H11" s="28">
        <v>176</v>
      </c>
      <c r="I11" s="29">
        <f t="shared" si="0"/>
        <v>737</v>
      </c>
      <c r="J11" s="30">
        <f t="shared" si="1"/>
        <v>789</v>
      </c>
      <c r="K11" s="37"/>
      <c r="L11" s="37"/>
      <c r="M11" s="31">
        <f t="shared" si="2"/>
        <v>50</v>
      </c>
      <c r="N11" s="32">
        <f t="shared" si="3"/>
        <v>209</v>
      </c>
      <c r="O11" s="33">
        <f t="shared" si="4"/>
        <v>184.25</v>
      </c>
      <c r="P11" s="47">
        <f t="shared" si="5"/>
        <v>52</v>
      </c>
    </row>
    <row r="12" spans="1:16" s="27" customFormat="1" ht="20.25" customHeight="1">
      <c r="A12" s="46">
        <v>9</v>
      </c>
      <c r="B12" s="39">
        <v>18</v>
      </c>
      <c r="C12" s="96" t="s">
        <v>71</v>
      </c>
      <c r="D12" s="13" t="s">
        <v>92</v>
      </c>
      <c r="E12" s="28">
        <v>193</v>
      </c>
      <c r="F12" s="28">
        <v>163</v>
      </c>
      <c r="G12" s="28">
        <v>214</v>
      </c>
      <c r="H12" s="28">
        <v>141</v>
      </c>
      <c r="I12" s="29">
        <f t="shared" si="0"/>
        <v>711</v>
      </c>
      <c r="J12" s="30">
        <f t="shared" si="1"/>
        <v>783</v>
      </c>
      <c r="K12" s="37"/>
      <c r="L12" s="37"/>
      <c r="M12" s="31">
        <f t="shared" si="2"/>
        <v>44</v>
      </c>
      <c r="N12" s="32">
        <f t="shared" si="3"/>
        <v>214</v>
      </c>
      <c r="O12" s="33">
        <f t="shared" si="4"/>
        <v>177.75</v>
      </c>
      <c r="P12" s="47">
        <f t="shared" si="5"/>
        <v>72</v>
      </c>
    </row>
    <row r="13" spans="1:16" s="27" customFormat="1" ht="20.25" customHeight="1">
      <c r="A13" s="46">
        <v>10</v>
      </c>
      <c r="B13" s="39">
        <v>5</v>
      </c>
      <c r="C13" s="96" t="s">
        <v>23</v>
      </c>
      <c r="D13" s="13" t="s">
        <v>94</v>
      </c>
      <c r="E13" s="28">
        <v>167</v>
      </c>
      <c r="F13" s="28">
        <v>220</v>
      </c>
      <c r="G13" s="28">
        <v>163</v>
      </c>
      <c r="H13" s="28">
        <v>183</v>
      </c>
      <c r="I13" s="29">
        <f t="shared" si="0"/>
        <v>733</v>
      </c>
      <c r="J13" s="30">
        <f t="shared" si="1"/>
        <v>753</v>
      </c>
      <c r="K13" s="37"/>
      <c r="L13" s="37"/>
      <c r="M13" s="31">
        <f t="shared" si="2"/>
        <v>14</v>
      </c>
      <c r="N13" s="32">
        <f t="shared" si="3"/>
        <v>220</v>
      </c>
      <c r="O13" s="33">
        <f t="shared" si="4"/>
        <v>183.25</v>
      </c>
      <c r="P13" s="47">
        <f t="shared" si="5"/>
        <v>20</v>
      </c>
    </row>
    <row r="14" spans="1:16" s="27" customFormat="1" ht="20.25" customHeight="1">
      <c r="A14" s="46">
        <v>11</v>
      </c>
      <c r="B14" s="39">
        <v>11</v>
      </c>
      <c r="C14" s="96" t="s">
        <v>34</v>
      </c>
      <c r="D14" s="13" t="s">
        <v>82</v>
      </c>
      <c r="E14" s="28">
        <v>152</v>
      </c>
      <c r="F14" s="28">
        <v>150</v>
      </c>
      <c r="G14" s="28">
        <v>203</v>
      </c>
      <c r="H14" s="28">
        <v>201</v>
      </c>
      <c r="I14" s="29">
        <f t="shared" si="0"/>
        <v>706</v>
      </c>
      <c r="J14" s="30">
        <f t="shared" si="1"/>
        <v>750</v>
      </c>
      <c r="K14" s="37"/>
      <c r="L14" s="37"/>
      <c r="M14" s="31">
        <f t="shared" si="2"/>
        <v>11</v>
      </c>
      <c r="N14" s="32">
        <f t="shared" si="3"/>
        <v>203</v>
      </c>
      <c r="O14" s="33">
        <f t="shared" si="4"/>
        <v>176.5</v>
      </c>
      <c r="P14" s="47">
        <f t="shared" si="5"/>
        <v>44</v>
      </c>
    </row>
    <row r="15" spans="1:16" s="27" customFormat="1" ht="20.25" customHeight="1" thickBot="1">
      <c r="A15" s="108">
        <v>12</v>
      </c>
      <c r="B15" s="109">
        <v>5</v>
      </c>
      <c r="C15" s="110" t="s">
        <v>33</v>
      </c>
      <c r="D15" s="111" t="s">
        <v>43</v>
      </c>
      <c r="E15" s="112">
        <v>197</v>
      </c>
      <c r="F15" s="112">
        <v>170</v>
      </c>
      <c r="G15" s="112">
        <v>171</v>
      </c>
      <c r="H15" s="112">
        <v>181</v>
      </c>
      <c r="I15" s="113">
        <f t="shared" si="0"/>
        <v>719</v>
      </c>
      <c r="J15" s="114">
        <f t="shared" si="1"/>
        <v>739</v>
      </c>
      <c r="K15" s="115"/>
      <c r="L15" s="115"/>
      <c r="M15" s="116">
        <f t="shared" si="2"/>
        <v>0</v>
      </c>
      <c r="N15" s="117">
        <f t="shared" si="3"/>
        <v>197</v>
      </c>
      <c r="O15" s="118">
        <f t="shared" si="4"/>
        <v>179.75</v>
      </c>
      <c r="P15" s="119">
        <f t="shared" si="5"/>
        <v>20</v>
      </c>
    </row>
    <row r="16" spans="1:16" s="27" customFormat="1" ht="20.25" customHeight="1">
      <c r="A16" s="97">
        <v>13</v>
      </c>
      <c r="B16" s="98">
        <v>4</v>
      </c>
      <c r="C16" s="202" t="s">
        <v>20</v>
      </c>
      <c r="D16" s="99" t="s">
        <v>97</v>
      </c>
      <c r="E16" s="100">
        <v>170</v>
      </c>
      <c r="F16" s="100">
        <v>186</v>
      </c>
      <c r="G16" s="100">
        <v>191</v>
      </c>
      <c r="H16" s="100">
        <v>169</v>
      </c>
      <c r="I16" s="101">
        <f t="shared" si="0"/>
        <v>716</v>
      </c>
      <c r="J16" s="102">
        <f t="shared" si="1"/>
        <v>732</v>
      </c>
      <c r="K16" s="103"/>
      <c r="L16" s="103"/>
      <c r="M16" s="104">
        <f t="shared" si="2"/>
        <v>-7</v>
      </c>
      <c r="N16" s="105">
        <f t="shared" si="3"/>
        <v>191</v>
      </c>
      <c r="O16" s="106">
        <f t="shared" si="4"/>
        <v>179</v>
      </c>
      <c r="P16" s="107">
        <f t="shared" si="5"/>
        <v>16</v>
      </c>
    </row>
    <row r="17" spans="1:16" s="27" customFormat="1" ht="20.25" customHeight="1">
      <c r="A17" s="34">
        <v>14</v>
      </c>
      <c r="B17" s="39">
        <v>12</v>
      </c>
      <c r="C17" s="201" t="s">
        <v>24</v>
      </c>
      <c r="D17" s="13" t="s">
        <v>101</v>
      </c>
      <c r="E17" s="28">
        <v>162</v>
      </c>
      <c r="F17" s="28">
        <v>156</v>
      </c>
      <c r="G17" s="28">
        <v>170</v>
      </c>
      <c r="H17" s="28">
        <v>173</v>
      </c>
      <c r="I17" s="29">
        <f t="shared" si="0"/>
        <v>661</v>
      </c>
      <c r="J17" s="30">
        <f t="shared" si="1"/>
        <v>709</v>
      </c>
      <c r="K17" s="37"/>
      <c r="L17" s="37"/>
      <c r="M17" s="31">
        <f t="shared" si="2"/>
        <v>-30</v>
      </c>
      <c r="N17" s="32">
        <f t="shared" si="3"/>
        <v>173</v>
      </c>
      <c r="O17" s="33">
        <f t="shared" si="4"/>
        <v>165.25</v>
      </c>
      <c r="P17" s="47">
        <f t="shared" si="5"/>
        <v>48</v>
      </c>
    </row>
    <row r="18" spans="1:16" s="27" customFormat="1" ht="20.25" customHeight="1">
      <c r="A18" s="34">
        <v>15</v>
      </c>
      <c r="B18" s="39">
        <v>17</v>
      </c>
      <c r="C18" s="201" t="s">
        <v>9</v>
      </c>
      <c r="D18" s="13" t="s">
        <v>45</v>
      </c>
      <c r="E18" s="28">
        <v>181</v>
      </c>
      <c r="F18" s="28">
        <v>159</v>
      </c>
      <c r="G18" s="28">
        <v>151</v>
      </c>
      <c r="H18" s="28">
        <v>146</v>
      </c>
      <c r="I18" s="29">
        <f t="shared" si="0"/>
        <v>637</v>
      </c>
      <c r="J18" s="30">
        <f t="shared" si="1"/>
        <v>705</v>
      </c>
      <c r="K18" s="37"/>
      <c r="L18" s="37"/>
      <c r="M18" s="31">
        <f t="shared" si="2"/>
        <v>-34</v>
      </c>
      <c r="N18" s="32">
        <f t="shared" si="3"/>
        <v>181</v>
      </c>
      <c r="O18" s="33">
        <f t="shared" si="4"/>
        <v>159.25</v>
      </c>
      <c r="P18" s="47">
        <f t="shared" si="5"/>
        <v>68</v>
      </c>
    </row>
    <row r="19" spans="1:16" s="35" customFormat="1" ht="20.25" customHeight="1">
      <c r="A19" s="34">
        <v>16</v>
      </c>
      <c r="B19" s="39">
        <v>16</v>
      </c>
      <c r="C19" s="40" t="s">
        <v>10</v>
      </c>
      <c r="D19" s="13" t="s">
        <v>88</v>
      </c>
      <c r="E19" s="28">
        <v>183</v>
      </c>
      <c r="F19" s="28">
        <v>159</v>
      </c>
      <c r="G19" s="28">
        <v>128</v>
      </c>
      <c r="H19" s="28">
        <v>156</v>
      </c>
      <c r="I19" s="29">
        <f t="shared" si="0"/>
        <v>626</v>
      </c>
      <c r="J19" s="30">
        <f t="shared" si="1"/>
        <v>690</v>
      </c>
      <c r="K19" s="37"/>
      <c r="L19" s="37"/>
      <c r="M19" s="31">
        <f t="shared" si="2"/>
        <v>-49</v>
      </c>
      <c r="N19" s="32">
        <f t="shared" si="3"/>
        <v>183</v>
      </c>
      <c r="O19" s="33">
        <f t="shared" si="4"/>
        <v>156.5</v>
      </c>
      <c r="P19" s="47">
        <f t="shared" si="5"/>
        <v>64</v>
      </c>
    </row>
    <row r="20" spans="1:16" s="35" customFormat="1" ht="20.25" customHeight="1">
      <c r="A20" s="34">
        <v>17</v>
      </c>
      <c r="B20" s="39">
        <v>17</v>
      </c>
      <c r="C20" s="201" t="s">
        <v>70</v>
      </c>
      <c r="D20" s="13" t="s">
        <v>86</v>
      </c>
      <c r="E20" s="28">
        <v>163</v>
      </c>
      <c r="F20" s="28">
        <v>142</v>
      </c>
      <c r="G20" s="28">
        <v>135</v>
      </c>
      <c r="H20" s="28">
        <v>182</v>
      </c>
      <c r="I20" s="29">
        <f t="shared" si="0"/>
        <v>622</v>
      </c>
      <c r="J20" s="30">
        <f t="shared" si="1"/>
        <v>690</v>
      </c>
      <c r="K20" s="37"/>
      <c r="L20" s="37"/>
      <c r="M20" s="31">
        <f t="shared" si="2"/>
        <v>-49</v>
      </c>
      <c r="N20" s="32">
        <f t="shared" si="3"/>
        <v>182</v>
      </c>
      <c r="O20" s="33">
        <f t="shared" si="4"/>
        <v>155.5</v>
      </c>
      <c r="P20" s="47">
        <f t="shared" si="5"/>
        <v>68</v>
      </c>
    </row>
    <row r="21" spans="1:16" s="35" customFormat="1" ht="20.25" customHeight="1">
      <c r="A21" s="34">
        <v>18</v>
      </c>
      <c r="B21" s="39">
        <v>20</v>
      </c>
      <c r="C21" s="201" t="s">
        <v>72</v>
      </c>
      <c r="D21" s="13" t="s">
        <v>95</v>
      </c>
      <c r="E21" s="28">
        <v>152</v>
      </c>
      <c r="F21" s="28">
        <v>163</v>
      </c>
      <c r="G21" s="28">
        <v>129</v>
      </c>
      <c r="H21" s="28">
        <v>144</v>
      </c>
      <c r="I21" s="29">
        <f t="shared" si="0"/>
        <v>588</v>
      </c>
      <c r="J21" s="30">
        <f t="shared" si="1"/>
        <v>668</v>
      </c>
      <c r="K21" s="37"/>
      <c r="L21" s="37"/>
      <c r="M21" s="31">
        <f t="shared" si="2"/>
        <v>-71</v>
      </c>
      <c r="N21" s="32">
        <f t="shared" si="3"/>
        <v>163</v>
      </c>
      <c r="O21" s="33">
        <f t="shared" si="4"/>
        <v>147</v>
      </c>
      <c r="P21" s="47">
        <f t="shared" si="5"/>
        <v>80</v>
      </c>
    </row>
    <row r="22" spans="1:16" s="35" customFormat="1" ht="20.25" customHeight="1">
      <c r="A22" s="34">
        <v>19</v>
      </c>
      <c r="B22" s="39">
        <v>10</v>
      </c>
      <c r="C22" s="201" t="s">
        <v>73</v>
      </c>
      <c r="D22" s="13" t="s">
        <v>96</v>
      </c>
      <c r="E22" s="28">
        <v>139</v>
      </c>
      <c r="F22" s="28">
        <v>178</v>
      </c>
      <c r="G22" s="28">
        <v>170</v>
      </c>
      <c r="H22" s="28">
        <v>140</v>
      </c>
      <c r="I22" s="29">
        <f t="shared" si="0"/>
        <v>627</v>
      </c>
      <c r="J22" s="30">
        <f t="shared" si="1"/>
        <v>667</v>
      </c>
      <c r="K22" s="37"/>
      <c r="L22" s="37"/>
      <c r="M22" s="31">
        <f t="shared" si="2"/>
        <v>-72</v>
      </c>
      <c r="N22" s="32">
        <f t="shared" si="3"/>
        <v>178</v>
      </c>
      <c r="O22" s="33">
        <f t="shared" si="4"/>
        <v>156.75</v>
      </c>
      <c r="P22" s="47">
        <f t="shared" si="5"/>
        <v>40</v>
      </c>
    </row>
    <row r="23" spans="1:16" s="35" customFormat="1" ht="20.25" customHeight="1">
      <c r="A23" s="34">
        <v>20</v>
      </c>
      <c r="B23" s="39">
        <v>16</v>
      </c>
      <c r="C23" s="201" t="s">
        <v>17</v>
      </c>
      <c r="D23" s="13" t="s">
        <v>84</v>
      </c>
      <c r="E23" s="28">
        <v>160</v>
      </c>
      <c r="F23" s="28">
        <v>145</v>
      </c>
      <c r="G23" s="28">
        <v>159</v>
      </c>
      <c r="H23" s="28">
        <v>133</v>
      </c>
      <c r="I23" s="29">
        <f t="shared" si="0"/>
        <v>597</v>
      </c>
      <c r="J23" s="30">
        <f t="shared" si="1"/>
        <v>661</v>
      </c>
      <c r="K23" s="37"/>
      <c r="L23" s="37"/>
      <c r="M23" s="31">
        <f t="shared" si="2"/>
        <v>-78</v>
      </c>
      <c r="N23" s="32">
        <f t="shared" si="3"/>
        <v>160</v>
      </c>
      <c r="O23" s="33">
        <f t="shared" si="4"/>
        <v>149.25</v>
      </c>
      <c r="P23" s="47">
        <f t="shared" si="5"/>
        <v>64</v>
      </c>
    </row>
    <row r="24" spans="1:16" s="35" customFormat="1" ht="20.25" customHeight="1">
      <c r="A24" s="34">
        <v>21</v>
      </c>
      <c r="B24" s="39">
        <v>17</v>
      </c>
      <c r="C24" s="201" t="s">
        <v>14</v>
      </c>
      <c r="D24" s="13" t="s">
        <v>93</v>
      </c>
      <c r="E24" s="28">
        <v>133</v>
      </c>
      <c r="F24" s="28">
        <v>142</v>
      </c>
      <c r="G24" s="28">
        <v>110</v>
      </c>
      <c r="H24" s="28">
        <v>194</v>
      </c>
      <c r="I24" s="29">
        <f t="shared" si="0"/>
        <v>579</v>
      </c>
      <c r="J24" s="30">
        <f t="shared" si="1"/>
        <v>647</v>
      </c>
      <c r="K24" s="37"/>
      <c r="L24" s="37"/>
      <c r="M24" s="31">
        <f t="shared" si="2"/>
        <v>-92</v>
      </c>
      <c r="N24" s="32">
        <f t="shared" si="3"/>
        <v>194</v>
      </c>
      <c r="O24" s="33">
        <f t="shared" si="4"/>
        <v>144.75</v>
      </c>
      <c r="P24" s="47">
        <f t="shared" si="5"/>
        <v>68</v>
      </c>
    </row>
    <row r="25" spans="1:16" s="35" customFormat="1" ht="20.25" customHeight="1">
      <c r="A25" s="34">
        <v>22</v>
      </c>
      <c r="B25" s="39">
        <v>17</v>
      </c>
      <c r="C25" s="201" t="s">
        <v>11</v>
      </c>
      <c r="D25" s="13" t="s">
        <v>100</v>
      </c>
      <c r="E25" s="28">
        <v>134</v>
      </c>
      <c r="F25" s="28">
        <v>170</v>
      </c>
      <c r="G25" s="28">
        <v>132</v>
      </c>
      <c r="H25" s="28">
        <v>139</v>
      </c>
      <c r="I25" s="29">
        <f t="shared" si="0"/>
        <v>575</v>
      </c>
      <c r="J25" s="30">
        <f t="shared" si="1"/>
        <v>643</v>
      </c>
      <c r="K25" s="37"/>
      <c r="L25" s="37"/>
      <c r="M25" s="31">
        <f t="shared" si="2"/>
        <v>-96</v>
      </c>
      <c r="N25" s="32">
        <f t="shared" si="3"/>
        <v>170</v>
      </c>
      <c r="O25" s="33">
        <f t="shared" si="4"/>
        <v>143.75</v>
      </c>
      <c r="P25" s="47">
        <f t="shared" si="5"/>
        <v>68</v>
      </c>
    </row>
    <row r="26" spans="1:16" s="35" customFormat="1" ht="18">
      <c r="A26" s="34">
        <v>23</v>
      </c>
      <c r="B26" s="39">
        <v>16</v>
      </c>
      <c r="C26" s="201" t="s">
        <v>32</v>
      </c>
      <c r="D26" s="13" t="s">
        <v>87</v>
      </c>
      <c r="E26" s="28">
        <v>154</v>
      </c>
      <c r="F26" s="28">
        <v>125</v>
      </c>
      <c r="G26" s="28">
        <v>176</v>
      </c>
      <c r="H26" s="28">
        <v>118</v>
      </c>
      <c r="I26" s="29">
        <f t="shared" si="0"/>
        <v>573</v>
      </c>
      <c r="J26" s="30">
        <f t="shared" si="1"/>
        <v>637</v>
      </c>
      <c r="K26" s="37"/>
      <c r="L26" s="37"/>
      <c r="M26" s="31">
        <f t="shared" si="2"/>
        <v>-102</v>
      </c>
      <c r="N26" s="32">
        <f t="shared" si="3"/>
        <v>176</v>
      </c>
      <c r="O26" s="33">
        <f t="shared" si="4"/>
        <v>143.25</v>
      </c>
      <c r="P26" s="47">
        <f t="shared" si="5"/>
        <v>64</v>
      </c>
    </row>
    <row r="27" spans="1:16" s="35" customFormat="1" ht="20.25" customHeight="1">
      <c r="A27" s="34">
        <v>24</v>
      </c>
      <c r="B27" s="39">
        <v>10</v>
      </c>
      <c r="C27" s="40" t="s">
        <v>67</v>
      </c>
      <c r="D27" s="13" t="s">
        <v>98</v>
      </c>
      <c r="E27" s="28">
        <v>130</v>
      </c>
      <c r="F27" s="28">
        <v>128</v>
      </c>
      <c r="G27" s="28">
        <v>148</v>
      </c>
      <c r="H27" s="28">
        <v>157</v>
      </c>
      <c r="I27" s="29">
        <f t="shared" si="0"/>
        <v>563</v>
      </c>
      <c r="J27" s="30">
        <f t="shared" si="1"/>
        <v>603</v>
      </c>
      <c r="K27" s="37"/>
      <c r="L27" s="37"/>
      <c r="M27" s="31">
        <f t="shared" si="2"/>
        <v>-136</v>
      </c>
      <c r="N27" s="32">
        <f t="shared" si="3"/>
        <v>157</v>
      </c>
      <c r="O27" s="33">
        <f t="shared" si="4"/>
        <v>140.75</v>
      </c>
      <c r="P27" s="47">
        <f t="shared" si="5"/>
        <v>40</v>
      </c>
    </row>
    <row r="28" spans="2:3" ht="15">
      <c r="B28" s="41"/>
      <c r="C28" s="42"/>
    </row>
    <row r="29" spans="1:16" ht="84.75" customHeight="1">
      <c r="A29" s="15"/>
      <c r="B29" s="16"/>
      <c r="C29" s="45" t="s">
        <v>81</v>
      </c>
      <c r="E29" s="17"/>
      <c r="F29" s="15"/>
      <c r="G29" s="18"/>
      <c r="H29" s="18"/>
      <c r="K29" s="12"/>
      <c r="O29" s="14"/>
      <c r="P29" s="43"/>
    </row>
    <row r="30" spans="1:10" ht="24" customHeight="1">
      <c r="A30" s="249" t="s">
        <v>109</v>
      </c>
      <c r="D30" s="6"/>
      <c r="E30" s="19"/>
      <c r="J30" s="20">
        <f>MAX(E32:H51)</f>
        <v>253</v>
      </c>
    </row>
    <row r="31" spans="1:16" s="27" customFormat="1" ht="66" customHeight="1" thickBot="1">
      <c r="A31" s="203" t="s">
        <v>7</v>
      </c>
      <c r="B31" s="204" t="s">
        <v>0</v>
      </c>
      <c r="C31" s="205" t="s">
        <v>1</v>
      </c>
      <c r="D31" s="206" t="s">
        <v>2</v>
      </c>
      <c r="E31" s="207">
        <v>1</v>
      </c>
      <c r="F31" s="207">
        <v>2</v>
      </c>
      <c r="G31" s="207">
        <v>3</v>
      </c>
      <c r="H31" s="207">
        <v>4</v>
      </c>
      <c r="I31" s="208" t="s">
        <v>3</v>
      </c>
      <c r="J31" s="209" t="s">
        <v>26</v>
      </c>
      <c r="K31" s="210"/>
      <c r="L31" s="211"/>
      <c r="M31" s="212" t="s">
        <v>4</v>
      </c>
      <c r="N31" s="205" t="s">
        <v>5</v>
      </c>
      <c r="O31" s="213" t="s">
        <v>6</v>
      </c>
      <c r="P31" s="213" t="s">
        <v>27</v>
      </c>
    </row>
    <row r="32" spans="1:16" s="27" customFormat="1" ht="20.25" customHeight="1">
      <c r="A32" s="214">
        <v>1</v>
      </c>
      <c r="B32" s="48">
        <v>0</v>
      </c>
      <c r="C32" s="95" t="s">
        <v>15</v>
      </c>
      <c r="D32" s="215" t="s">
        <v>91</v>
      </c>
      <c r="E32" s="216">
        <v>166</v>
      </c>
      <c r="F32" s="216">
        <v>204</v>
      </c>
      <c r="G32" s="216">
        <v>253</v>
      </c>
      <c r="H32" s="216">
        <v>245</v>
      </c>
      <c r="I32" s="217">
        <f aca="true" t="shared" si="6" ref="I32:I51">IF(L32&lt;&gt;"",IF(K32="3in1",SUM(E32:H32,L32)-MIN(E32:H32,L32),IF(K32="Poz.",SUM(E32:H32,L32)-MIN(E32:H32,L32),SUM(E32:H32))),SUM(E32:H32))</f>
        <v>868</v>
      </c>
      <c r="J32" s="218">
        <f aca="true" t="shared" si="7" ref="J32:J51">IF(B32&lt;&gt;"",COUNT(E32:H32)*B32+I32,0)</f>
        <v>868</v>
      </c>
      <c r="K32" s="219"/>
      <c r="L32" s="219"/>
      <c r="M32" s="220">
        <f aca="true" t="shared" si="8" ref="M32:M51">J32-$J$15</f>
        <v>129</v>
      </c>
      <c r="N32" s="221">
        <f aca="true" t="shared" si="9" ref="N32:N51">MAX(E32:H32)</f>
        <v>253</v>
      </c>
      <c r="O32" s="222">
        <f aca="true" t="shared" si="10" ref="O32:O51">IF(COUNT(E32:H32)&gt;0,I32/(COUNT(E32:H32)),"")</f>
        <v>217</v>
      </c>
      <c r="P32" s="223">
        <f>J32-500</f>
        <v>368</v>
      </c>
    </row>
    <row r="33" spans="1:16" s="27" customFormat="1" ht="20.25" customHeight="1">
      <c r="A33" s="224">
        <v>2</v>
      </c>
      <c r="B33" s="39">
        <v>11</v>
      </c>
      <c r="C33" s="96" t="s">
        <v>30</v>
      </c>
      <c r="D33" s="13" t="s">
        <v>99</v>
      </c>
      <c r="E33" s="28">
        <v>204</v>
      </c>
      <c r="F33" s="28">
        <v>212</v>
      </c>
      <c r="G33" s="28">
        <v>191</v>
      </c>
      <c r="H33" s="28">
        <v>202</v>
      </c>
      <c r="I33" s="29">
        <f t="shared" si="6"/>
        <v>809</v>
      </c>
      <c r="J33" s="30">
        <f t="shared" si="7"/>
        <v>853</v>
      </c>
      <c r="K33" s="37"/>
      <c r="L33" s="37"/>
      <c r="M33" s="31">
        <f t="shared" si="8"/>
        <v>114</v>
      </c>
      <c r="N33" s="32">
        <f t="shared" si="9"/>
        <v>212</v>
      </c>
      <c r="O33" s="33">
        <f t="shared" si="10"/>
        <v>202.25</v>
      </c>
      <c r="P33" s="225">
        <f>J33-500</f>
        <v>353</v>
      </c>
    </row>
    <row r="34" spans="1:16" s="27" customFormat="1" ht="20.25" customHeight="1">
      <c r="A34" s="224">
        <v>3</v>
      </c>
      <c r="B34" s="39">
        <v>5</v>
      </c>
      <c r="C34" s="96" t="s">
        <v>23</v>
      </c>
      <c r="D34" s="13" t="s">
        <v>44</v>
      </c>
      <c r="E34" s="28">
        <v>213</v>
      </c>
      <c r="F34" s="28">
        <v>176</v>
      </c>
      <c r="G34" s="28">
        <v>245</v>
      </c>
      <c r="H34" s="28">
        <v>194</v>
      </c>
      <c r="I34" s="29">
        <f t="shared" si="6"/>
        <v>828</v>
      </c>
      <c r="J34" s="30">
        <f t="shared" si="7"/>
        <v>848</v>
      </c>
      <c r="K34" s="37"/>
      <c r="L34" s="37"/>
      <c r="M34" s="31">
        <f t="shared" si="8"/>
        <v>109</v>
      </c>
      <c r="N34" s="32">
        <f t="shared" si="9"/>
        <v>245</v>
      </c>
      <c r="O34" s="33">
        <f t="shared" si="10"/>
        <v>207</v>
      </c>
      <c r="P34" s="225">
        <f>J34-500</f>
        <v>348</v>
      </c>
    </row>
    <row r="35" spans="1:16" s="27" customFormat="1" ht="20.25" customHeight="1">
      <c r="A35" s="224">
        <v>4</v>
      </c>
      <c r="B35" s="39">
        <v>0</v>
      </c>
      <c r="C35" s="96" t="s">
        <v>19</v>
      </c>
      <c r="D35" s="13" t="s">
        <v>89</v>
      </c>
      <c r="E35" s="28">
        <v>232</v>
      </c>
      <c r="F35" s="28">
        <v>168</v>
      </c>
      <c r="G35" s="28">
        <v>214</v>
      </c>
      <c r="H35" s="28">
        <v>223</v>
      </c>
      <c r="I35" s="29">
        <f t="shared" si="6"/>
        <v>837</v>
      </c>
      <c r="J35" s="30">
        <f t="shared" si="7"/>
        <v>837</v>
      </c>
      <c r="K35" s="37"/>
      <c r="L35" s="37"/>
      <c r="M35" s="31">
        <f t="shared" si="8"/>
        <v>98</v>
      </c>
      <c r="N35" s="32">
        <f t="shared" si="9"/>
        <v>232</v>
      </c>
      <c r="O35" s="33">
        <f t="shared" si="10"/>
        <v>209.25</v>
      </c>
      <c r="P35" s="225">
        <f>B35*4</f>
        <v>0</v>
      </c>
    </row>
    <row r="36" spans="1:16" s="27" customFormat="1" ht="20.25" customHeight="1">
      <c r="A36" s="224">
        <v>5</v>
      </c>
      <c r="B36" s="39">
        <v>11</v>
      </c>
      <c r="C36" s="96" t="s">
        <v>68</v>
      </c>
      <c r="D36" s="13" t="s">
        <v>97</v>
      </c>
      <c r="E36" s="28">
        <v>192</v>
      </c>
      <c r="F36" s="28">
        <v>172</v>
      </c>
      <c r="G36" s="28">
        <v>219</v>
      </c>
      <c r="H36" s="28">
        <v>183</v>
      </c>
      <c r="I36" s="29">
        <f t="shared" si="6"/>
        <v>766</v>
      </c>
      <c r="J36" s="30">
        <f t="shared" si="7"/>
        <v>810</v>
      </c>
      <c r="K36" s="37"/>
      <c r="L36" s="37"/>
      <c r="M36" s="31">
        <f t="shared" si="8"/>
        <v>71</v>
      </c>
      <c r="N36" s="32">
        <f t="shared" si="9"/>
        <v>219</v>
      </c>
      <c r="O36" s="33">
        <f t="shared" si="10"/>
        <v>191.5</v>
      </c>
      <c r="P36" s="225">
        <f>J36-500</f>
        <v>310</v>
      </c>
    </row>
    <row r="37" spans="1:16" s="27" customFormat="1" ht="20.25" customHeight="1">
      <c r="A37" s="224">
        <v>6</v>
      </c>
      <c r="B37" s="39">
        <v>4</v>
      </c>
      <c r="C37" s="96" t="s">
        <v>13</v>
      </c>
      <c r="D37" s="13" t="s">
        <v>87</v>
      </c>
      <c r="E37" s="28">
        <v>197</v>
      </c>
      <c r="F37" s="28">
        <v>183</v>
      </c>
      <c r="G37" s="28">
        <v>202</v>
      </c>
      <c r="H37" s="28">
        <v>209</v>
      </c>
      <c r="I37" s="29">
        <f t="shared" si="6"/>
        <v>791</v>
      </c>
      <c r="J37" s="30">
        <f t="shared" si="7"/>
        <v>807</v>
      </c>
      <c r="K37" s="37"/>
      <c r="L37" s="37"/>
      <c r="M37" s="31">
        <f t="shared" si="8"/>
        <v>68</v>
      </c>
      <c r="N37" s="32">
        <f t="shared" si="9"/>
        <v>209</v>
      </c>
      <c r="O37" s="33">
        <f t="shared" si="10"/>
        <v>197.75</v>
      </c>
      <c r="P37" s="225">
        <f>J37-500</f>
        <v>307</v>
      </c>
    </row>
    <row r="38" spans="1:16" s="27" customFormat="1" ht="20.25" customHeight="1">
      <c r="A38" s="224">
        <v>7</v>
      </c>
      <c r="B38" s="39">
        <v>13</v>
      </c>
      <c r="C38" s="96" t="s">
        <v>69</v>
      </c>
      <c r="D38" s="13" t="s">
        <v>45</v>
      </c>
      <c r="E38" s="28">
        <v>167</v>
      </c>
      <c r="F38" s="28">
        <v>198</v>
      </c>
      <c r="G38" s="28">
        <v>204</v>
      </c>
      <c r="H38" s="28">
        <v>172</v>
      </c>
      <c r="I38" s="29">
        <f t="shared" si="6"/>
        <v>741</v>
      </c>
      <c r="J38" s="30">
        <f t="shared" si="7"/>
        <v>793</v>
      </c>
      <c r="K38" s="37"/>
      <c r="L38" s="37"/>
      <c r="M38" s="31">
        <f t="shared" si="8"/>
        <v>54</v>
      </c>
      <c r="N38" s="32">
        <f t="shared" si="9"/>
        <v>204</v>
      </c>
      <c r="O38" s="33">
        <f t="shared" si="10"/>
        <v>185.25</v>
      </c>
      <c r="P38" s="225">
        <f>B38*4</f>
        <v>52</v>
      </c>
    </row>
    <row r="39" spans="1:16" s="27" customFormat="1" ht="20.25" customHeight="1">
      <c r="A39" s="224">
        <v>8</v>
      </c>
      <c r="B39" s="39">
        <v>7</v>
      </c>
      <c r="C39" s="96" t="s">
        <v>8</v>
      </c>
      <c r="D39" s="13" t="s">
        <v>84</v>
      </c>
      <c r="E39" s="28">
        <v>206</v>
      </c>
      <c r="F39" s="28">
        <v>225</v>
      </c>
      <c r="G39" s="28">
        <v>183</v>
      </c>
      <c r="H39" s="28">
        <v>134</v>
      </c>
      <c r="I39" s="29">
        <f t="shared" si="6"/>
        <v>748</v>
      </c>
      <c r="J39" s="30">
        <f t="shared" si="7"/>
        <v>776</v>
      </c>
      <c r="K39" s="37"/>
      <c r="L39" s="37"/>
      <c r="M39" s="31">
        <f t="shared" si="8"/>
        <v>37</v>
      </c>
      <c r="N39" s="32">
        <f t="shared" si="9"/>
        <v>225</v>
      </c>
      <c r="O39" s="33">
        <f t="shared" si="10"/>
        <v>187</v>
      </c>
      <c r="P39" s="225">
        <f>J39-500</f>
        <v>276</v>
      </c>
    </row>
    <row r="40" spans="1:16" s="27" customFormat="1" ht="20.25" customHeight="1">
      <c r="A40" s="224">
        <v>9</v>
      </c>
      <c r="B40" s="39">
        <v>8</v>
      </c>
      <c r="C40" s="96" t="s">
        <v>37</v>
      </c>
      <c r="D40" s="13" t="s">
        <v>82</v>
      </c>
      <c r="E40" s="28">
        <v>219</v>
      </c>
      <c r="F40" s="28">
        <v>200</v>
      </c>
      <c r="G40" s="28">
        <v>159</v>
      </c>
      <c r="H40" s="28">
        <v>158</v>
      </c>
      <c r="I40" s="29">
        <f t="shared" si="6"/>
        <v>736</v>
      </c>
      <c r="J40" s="30">
        <f t="shared" si="7"/>
        <v>768</v>
      </c>
      <c r="K40" s="37"/>
      <c r="L40" s="37"/>
      <c r="M40" s="31">
        <f t="shared" si="8"/>
        <v>29</v>
      </c>
      <c r="N40" s="32">
        <f t="shared" si="9"/>
        <v>219</v>
      </c>
      <c r="O40" s="33">
        <f t="shared" si="10"/>
        <v>184</v>
      </c>
      <c r="P40" s="225">
        <f>J40-500</f>
        <v>268</v>
      </c>
    </row>
    <row r="41" spans="1:16" s="27" customFormat="1" ht="20.25" customHeight="1">
      <c r="A41" s="224">
        <v>10</v>
      </c>
      <c r="B41" s="39">
        <v>12</v>
      </c>
      <c r="C41" s="96" t="s">
        <v>18</v>
      </c>
      <c r="D41" s="13" t="s">
        <v>83</v>
      </c>
      <c r="E41" s="28">
        <v>186</v>
      </c>
      <c r="F41" s="28">
        <v>188</v>
      </c>
      <c r="G41" s="28">
        <v>196</v>
      </c>
      <c r="H41" s="28">
        <v>145</v>
      </c>
      <c r="I41" s="29">
        <f t="shared" si="6"/>
        <v>715</v>
      </c>
      <c r="J41" s="30">
        <f t="shared" si="7"/>
        <v>763</v>
      </c>
      <c r="K41" s="37"/>
      <c r="L41" s="37"/>
      <c r="M41" s="31">
        <f t="shared" si="8"/>
        <v>24</v>
      </c>
      <c r="N41" s="32">
        <f t="shared" si="9"/>
        <v>196</v>
      </c>
      <c r="O41" s="33">
        <f t="shared" si="10"/>
        <v>178.75</v>
      </c>
      <c r="P41" s="225">
        <f>B41*4</f>
        <v>48</v>
      </c>
    </row>
    <row r="42" spans="1:16" s="27" customFormat="1" ht="20.25" customHeight="1">
      <c r="A42" s="224">
        <v>11</v>
      </c>
      <c r="B42" s="39">
        <v>17</v>
      </c>
      <c r="C42" s="96" t="s">
        <v>35</v>
      </c>
      <c r="D42" s="13" t="s">
        <v>94</v>
      </c>
      <c r="E42" s="28">
        <v>180</v>
      </c>
      <c r="F42" s="28">
        <v>194</v>
      </c>
      <c r="G42" s="28">
        <v>163</v>
      </c>
      <c r="H42" s="28">
        <v>156</v>
      </c>
      <c r="I42" s="29">
        <f t="shared" si="6"/>
        <v>693</v>
      </c>
      <c r="J42" s="30">
        <f t="shared" si="7"/>
        <v>761</v>
      </c>
      <c r="K42" s="37"/>
      <c r="L42" s="37"/>
      <c r="M42" s="31">
        <f t="shared" si="8"/>
        <v>22</v>
      </c>
      <c r="N42" s="32">
        <f t="shared" si="9"/>
        <v>194</v>
      </c>
      <c r="O42" s="33">
        <f t="shared" si="10"/>
        <v>173.25</v>
      </c>
      <c r="P42" s="225">
        <f>J42-500</f>
        <v>261</v>
      </c>
    </row>
    <row r="43" spans="1:16" s="27" customFormat="1" ht="20.25" customHeight="1" thickBot="1">
      <c r="A43" s="226">
        <v>12</v>
      </c>
      <c r="B43" s="109">
        <v>14</v>
      </c>
      <c r="C43" s="110" t="s">
        <v>21</v>
      </c>
      <c r="D43" s="111" t="s">
        <v>101</v>
      </c>
      <c r="E43" s="112">
        <v>170</v>
      </c>
      <c r="F43" s="112">
        <v>181</v>
      </c>
      <c r="G43" s="112">
        <v>168</v>
      </c>
      <c r="H43" s="112">
        <v>185</v>
      </c>
      <c r="I43" s="113">
        <f t="shared" si="6"/>
        <v>704</v>
      </c>
      <c r="J43" s="114">
        <f t="shared" si="7"/>
        <v>760</v>
      </c>
      <c r="K43" s="115"/>
      <c r="L43" s="115"/>
      <c r="M43" s="116">
        <f t="shared" si="8"/>
        <v>21</v>
      </c>
      <c r="N43" s="117">
        <f t="shared" si="9"/>
        <v>185</v>
      </c>
      <c r="O43" s="118">
        <f t="shared" si="10"/>
        <v>176</v>
      </c>
      <c r="P43" s="227">
        <f>B43*4</f>
        <v>56</v>
      </c>
    </row>
    <row r="44" spans="1:16" s="27" customFormat="1" ht="20.25" customHeight="1">
      <c r="A44" s="97">
        <v>13</v>
      </c>
      <c r="B44" s="98">
        <v>1</v>
      </c>
      <c r="C44" s="264" t="s">
        <v>36</v>
      </c>
      <c r="D44" s="99" t="s">
        <v>96</v>
      </c>
      <c r="E44" s="100">
        <v>210</v>
      </c>
      <c r="F44" s="100">
        <v>166</v>
      </c>
      <c r="G44" s="100">
        <v>167</v>
      </c>
      <c r="H44" s="100">
        <v>210</v>
      </c>
      <c r="I44" s="101">
        <f t="shared" si="6"/>
        <v>753</v>
      </c>
      <c r="J44" s="102">
        <f t="shared" si="7"/>
        <v>757</v>
      </c>
      <c r="K44" s="103"/>
      <c r="L44" s="103"/>
      <c r="M44" s="104">
        <f t="shared" si="8"/>
        <v>18</v>
      </c>
      <c r="N44" s="105">
        <f t="shared" si="9"/>
        <v>210</v>
      </c>
      <c r="O44" s="106">
        <f t="shared" si="10"/>
        <v>188.25</v>
      </c>
      <c r="P44" s="107">
        <f>J44-500</f>
        <v>257</v>
      </c>
    </row>
    <row r="45" spans="1:16" s="27" customFormat="1" ht="20.25" customHeight="1">
      <c r="A45" s="34">
        <v>14</v>
      </c>
      <c r="B45" s="39">
        <v>5</v>
      </c>
      <c r="C45" s="40" t="s">
        <v>33</v>
      </c>
      <c r="D45" s="13" t="s">
        <v>100</v>
      </c>
      <c r="E45" s="28">
        <v>183</v>
      </c>
      <c r="F45" s="28">
        <v>179</v>
      </c>
      <c r="G45" s="28">
        <v>169</v>
      </c>
      <c r="H45" s="28">
        <v>206</v>
      </c>
      <c r="I45" s="29">
        <f t="shared" si="6"/>
        <v>737</v>
      </c>
      <c r="J45" s="30">
        <f t="shared" si="7"/>
        <v>757</v>
      </c>
      <c r="K45" s="37"/>
      <c r="L45" s="37"/>
      <c r="M45" s="31">
        <f t="shared" si="8"/>
        <v>18</v>
      </c>
      <c r="N45" s="32">
        <f t="shared" si="9"/>
        <v>206</v>
      </c>
      <c r="O45" s="33">
        <f t="shared" si="10"/>
        <v>184.25</v>
      </c>
      <c r="P45" s="47">
        <f>B45*4</f>
        <v>20</v>
      </c>
    </row>
    <row r="46" spans="1:16" s="27" customFormat="1" ht="20.25" customHeight="1">
      <c r="A46" s="34">
        <v>15</v>
      </c>
      <c r="B46" s="39">
        <v>4</v>
      </c>
      <c r="C46" s="40" t="s">
        <v>31</v>
      </c>
      <c r="D46" s="13" t="s">
        <v>43</v>
      </c>
      <c r="E46" s="28">
        <v>182</v>
      </c>
      <c r="F46" s="28">
        <v>179</v>
      </c>
      <c r="G46" s="28">
        <v>150</v>
      </c>
      <c r="H46" s="28">
        <v>188</v>
      </c>
      <c r="I46" s="29">
        <f t="shared" si="6"/>
        <v>699</v>
      </c>
      <c r="J46" s="30">
        <f t="shared" si="7"/>
        <v>715</v>
      </c>
      <c r="K46" s="37"/>
      <c r="L46" s="37"/>
      <c r="M46" s="31">
        <f t="shared" si="8"/>
        <v>-24</v>
      </c>
      <c r="N46" s="32">
        <f t="shared" si="9"/>
        <v>188</v>
      </c>
      <c r="O46" s="33">
        <f t="shared" si="10"/>
        <v>174.75</v>
      </c>
      <c r="P46" s="47">
        <f>J46-500</f>
        <v>215</v>
      </c>
    </row>
    <row r="47" spans="1:16" s="27" customFormat="1" ht="20.25" customHeight="1">
      <c r="A47" s="34">
        <v>16</v>
      </c>
      <c r="B47" s="39">
        <v>18</v>
      </c>
      <c r="C47" s="40" t="s">
        <v>71</v>
      </c>
      <c r="D47" s="13" t="s">
        <v>86</v>
      </c>
      <c r="E47" s="28">
        <v>159</v>
      </c>
      <c r="F47" s="28">
        <v>161</v>
      </c>
      <c r="G47" s="28">
        <v>164</v>
      </c>
      <c r="H47" s="28">
        <v>134</v>
      </c>
      <c r="I47" s="29">
        <f t="shared" si="6"/>
        <v>618</v>
      </c>
      <c r="J47" s="30">
        <f t="shared" si="7"/>
        <v>690</v>
      </c>
      <c r="K47" s="37"/>
      <c r="L47" s="37"/>
      <c r="M47" s="31">
        <f t="shared" si="8"/>
        <v>-49</v>
      </c>
      <c r="N47" s="32">
        <f t="shared" si="9"/>
        <v>164</v>
      </c>
      <c r="O47" s="33">
        <f t="shared" si="10"/>
        <v>154.5</v>
      </c>
      <c r="P47" s="47">
        <f>B47*4</f>
        <v>72</v>
      </c>
    </row>
    <row r="48" spans="1:16" s="27" customFormat="1" ht="20.25" customHeight="1">
      <c r="A48" s="34">
        <v>17</v>
      </c>
      <c r="B48" s="39">
        <v>18</v>
      </c>
      <c r="C48" s="40" t="s">
        <v>16</v>
      </c>
      <c r="D48" s="13" t="s">
        <v>98</v>
      </c>
      <c r="E48" s="28">
        <v>164</v>
      </c>
      <c r="F48" s="28">
        <v>123</v>
      </c>
      <c r="G48" s="28">
        <v>195</v>
      </c>
      <c r="H48" s="28">
        <v>133</v>
      </c>
      <c r="I48" s="29">
        <f t="shared" si="6"/>
        <v>615</v>
      </c>
      <c r="J48" s="30">
        <f t="shared" si="7"/>
        <v>687</v>
      </c>
      <c r="K48" s="37"/>
      <c r="L48" s="37"/>
      <c r="M48" s="31">
        <f t="shared" si="8"/>
        <v>-52</v>
      </c>
      <c r="N48" s="32">
        <f t="shared" si="9"/>
        <v>195</v>
      </c>
      <c r="O48" s="33">
        <f t="shared" si="10"/>
        <v>153.75</v>
      </c>
      <c r="P48" s="47">
        <f>J48-500</f>
        <v>187</v>
      </c>
    </row>
    <row r="49" spans="1:16" s="27" customFormat="1" ht="20.25" customHeight="1">
      <c r="A49" s="34">
        <v>18</v>
      </c>
      <c r="B49" s="39">
        <v>11</v>
      </c>
      <c r="C49" s="40" t="s">
        <v>34</v>
      </c>
      <c r="D49" s="13" t="s">
        <v>102</v>
      </c>
      <c r="E49" s="28">
        <v>150</v>
      </c>
      <c r="F49" s="28">
        <v>152</v>
      </c>
      <c r="G49" s="28">
        <v>178</v>
      </c>
      <c r="H49" s="28">
        <v>145</v>
      </c>
      <c r="I49" s="29">
        <f t="shared" si="6"/>
        <v>625</v>
      </c>
      <c r="J49" s="30">
        <f t="shared" si="7"/>
        <v>669</v>
      </c>
      <c r="K49" s="37"/>
      <c r="L49" s="37"/>
      <c r="M49" s="31">
        <f t="shared" si="8"/>
        <v>-70</v>
      </c>
      <c r="N49" s="32">
        <f t="shared" si="9"/>
        <v>178</v>
      </c>
      <c r="O49" s="33">
        <f t="shared" si="10"/>
        <v>156.25</v>
      </c>
      <c r="P49" s="47">
        <f>B49*4</f>
        <v>44</v>
      </c>
    </row>
    <row r="50" spans="1:16" s="27" customFormat="1" ht="20.25" customHeight="1">
      <c r="A50" s="34">
        <v>19</v>
      </c>
      <c r="B50" s="39">
        <v>4</v>
      </c>
      <c r="C50" s="40" t="s">
        <v>28</v>
      </c>
      <c r="D50" s="13" t="s">
        <v>88</v>
      </c>
      <c r="E50" s="28">
        <v>138</v>
      </c>
      <c r="F50" s="28">
        <v>197</v>
      </c>
      <c r="G50" s="28">
        <v>159</v>
      </c>
      <c r="H50" s="28">
        <v>144</v>
      </c>
      <c r="I50" s="29">
        <f t="shared" si="6"/>
        <v>638</v>
      </c>
      <c r="J50" s="30">
        <f t="shared" si="7"/>
        <v>654</v>
      </c>
      <c r="K50" s="37"/>
      <c r="L50" s="37"/>
      <c r="M50" s="31">
        <f t="shared" si="8"/>
        <v>-85</v>
      </c>
      <c r="N50" s="32">
        <f t="shared" si="9"/>
        <v>197</v>
      </c>
      <c r="O50" s="33">
        <f t="shared" si="10"/>
        <v>159.5</v>
      </c>
      <c r="P50" s="47">
        <f>B50*4</f>
        <v>16</v>
      </c>
    </row>
    <row r="51" spans="1:16" s="27" customFormat="1" ht="20.25" customHeight="1">
      <c r="A51" s="34">
        <v>20</v>
      </c>
      <c r="B51" s="39">
        <v>4</v>
      </c>
      <c r="C51" s="40" t="s">
        <v>29</v>
      </c>
      <c r="D51" s="13" t="s">
        <v>93</v>
      </c>
      <c r="E51" s="28">
        <v>167</v>
      </c>
      <c r="F51" s="28">
        <v>134</v>
      </c>
      <c r="G51" s="28">
        <v>165</v>
      </c>
      <c r="H51" s="28">
        <v>166</v>
      </c>
      <c r="I51" s="29">
        <f t="shared" si="6"/>
        <v>632</v>
      </c>
      <c r="J51" s="30">
        <f t="shared" si="7"/>
        <v>648</v>
      </c>
      <c r="K51" s="37"/>
      <c r="L51" s="37"/>
      <c r="M51" s="31">
        <f t="shared" si="8"/>
        <v>-91</v>
      </c>
      <c r="N51" s="32">
        <f t="shared" si="9"/>
        <v>167</v>
      </c>
      <c r="O51" s="33">
        <f t="shared" si="10"/>
        <v>158</v>
      </c>
      <c r="P51" s="47">
        <f>J51-500</f>
        <v>148</v>
      </c>
    </row>
    <row r="60" ht="15"/>
    <row r="61" ht="15"/>
    <row r="62" ht="15"/>
  </sheetData>
  <sheetProtection selectLockedCells="1" selectUnlockedCells="1"/>
  <dataValidations count="5">
    <dataValidation type="list" allowBlank="1" showInputMessage="1" showErrorMessage="1" sqref="K32:K51 K4:K27">
      <formula1>"Poz., 3in1, Desp."</formula1>
    </dataValidation>
    <dataValidation type="list" allowBlank="1" showInputMessage="1" showErrorMessage="1" sqref="D32:D51 D4:D27">
      <formula1>Lines</formula1>
    </dataValidation>
    <dataValidation allowBlank="1" showInputMessage="1" showErrorMessage="1" prompt=" 16A" sqref="F32:F51 F4:F27"/>
    <dataValidation allowBlank="1" showInputMessage="1" showErrorMessage="1" prompt=" 17A" sqref="G32:G51 G4:G27"/>
    <dataValidation allowBlank="1" showInputMessage="1" showErrorMessage="1" prompt=" 18A" sqref="H32:H51 H4:H27"/>
  </dataValidations>
  <printOptions/>
  <pageMargins left="0.82" right="0.13" top="0.29" bottom="0.51" header="0.12" footer="0.45"/>
  <pageSetup fitToHeight="1" fitToWidth="1" horizontalDpi="300" verticalDpi="300" orientation="portrait" paperSize="9" scale="56" r:id="rId3"/>
  <rowBreaks count="1" manualBreakCount="1">
    <brk id="1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>
    <tabColor indexed="53"/>
    <pageSetUpPr fitToPage="1"/>
  </sheetPr>
  <dimension ref="B1:AW26"/>
  <sheetViews>
    <sheetView zoomScale="75" zoomScaleNormal="75" zoomScaleSheetLayoutView="75" workbookViewId="0" topLeftCell="A1">
      <selection activeCell="S30" sqref="S30"/>
    </sheetView>
  </sheetViews>
  <sheetFormatPr defaultColWidth="9.140625" defaultRowHeight="12.75"/>
  <cols>
    <col min="1" max="1" width="4.28125" style="0" bestFit="1" customWidth="1"/>
    <col min="2" max="2" width="12.140625" style="49" customWidth="1"/>
    <col min="3" max="3" width="29.57421875" style="1" bestFit="1" customWidth="1"/>
    <col min="4" max="4" width="6.8515625" style="50" bestFit="1" customWidth="1"/>
    <col min="5" max="5" width="4.8515625" style="51" bestFit="1" customWidth="1"/>
    <col min="6" max="8" width="7.00390625" style="1" bestFit="1" customWidth="1"/>
    <col min="9" max="9" width="6.140625" style="7" customWidth="1"/>
    <col min="10" max="10" width="14.57421875" style="3" customWidth="1"/>
    <col min="11" max="11" width="7.28125" style="0" customWidth="1"/>
    <col min="12" max="12" width="7.28125" style="0" hidden="1" customWidth="1"/>
    <col min="13" max="13" width="27.7109375" style="0" hidden="1" customWidth="1"/>
    <col min="14" max="14" width="5.00390625" style="0" hidden="1" customWidth="1"/>
    <col min="15" max="15" width="10.421875" style="0" hidden="1" customWidth="1"/>
    <col min="16" max="16" width="10.00390625" style="52" hidden="1" customWidth="1"/>
    <col min="17" max="17" width="4.57421875" style="0" customWidth="1"/>
    <col min="18" max="18" width="7.00390625" style="49" bestFit="1" customWidth="1"/>
    <col min="19" max="19" width="30.00390625" style="1" bestFit="1" customWidth="1"/>
    <col min="20" max="20" width="6.140625" style="5" bestFit="1" customWidth="1"/>
    <col min="21" max="21" width="5.421875" style="51" customWidth="1"/>
    <col min="22" max="22" width="7.00390625" style="1" bestFit="1" customWidth="1"/>
    <col min="23" max="24" width="7.00390625" style="1" customWidth="1"/>
    <col min="25" max="25" width="6.140625" style="7" bestFit="1" customWidth="1"/>
    <col min="26" max="26" width="13.140625" style="3" bestFit="1" customWidth="1"/>
    <col min="28" max="28" width="4.421875" style="0" hidden="1" customWidth="1"/>
    <col min="29" max="29" width="25.421875" style="0" hidden="1" customWidth="1"/>
    <col min="30" max="30" width="4.140625" style="0" hidden="1" customWidth="1"/>
    <col min="31" max="31" width="6.421875" style="0" hidden="1" customWidth="1"/>
    <col min="32" max="32" width="10.140625" style="0" hidden="1" customWidth="1"/>
    <col min="33" max="33" width="8.140625" style="0" customWidth="1"/>
    <col min="34" max="34" width="31.57421875" style="0" bestFit="1" customWidth="1"/>
    <col min="35" max="35" width="8.57421875" style="0" customWidth="1"/>
    <col min="38" max="38" width="13.140625" style="0" customWidth="1"/>
    <col min="39" max="39" width="6.140625" style="0" customWidth="1"/>
    <col min="40" max="40" width="6.28125" style="0" customWidth="1"/>
    <col min="41" max="41" width="5.8515625" style="0" customWidth="1"/>
    <col min="42" max="42" width="6.140625" style="0" bestFit="1" customWidth="1"/>
    <col min="43" max="43" width="12.7109375" style="0" customWidth="1"/>
    <col min="47" max="47" width="5.7109375" style="0" bestFit="1" customWidth="1"/>
    <col min="48" max="48" width="29.140625" style="0" bestFit="1" customWidth="1"/>
  </cols>
  <sheetData>
    <row r="1" spans="13:14" ht="70.5" customHeight="1">
      <c r="M1" s="140" t="s">
        <v>80</v>
      </c>
      <c r="N1" s="45"/>
    </row>
    <row r="2" spans="2:38" ht="34.5" customHeight="1">
      <c r="B2" s="238" t="s">
        <v>46</v>
      </c>
      <c r="C2" s="239"/>
      <c r="D2" s="240"/>
      <c r="E2" s="240"/>
      <c r="F2" s="240"/>
      <c r="G2" s="240"/>
      <c r="H2" s="240"/>
      <c r="I2" s="240"/>
      <c r="J2" s="240"/>
      <c r="R2" s="236" t="s">
        <v>61</v>
      </c>
      <c r="S2" s="237"/>
      <c r="T2" s="237"/>
      <c r="U2" s="237"/>
      <c r="V2" s="237"/>
      <c r="W2" s="237"/>
      <c r="X2" s="237"/>
      <c r="Y2" s="237"/>
      <c r="Z2" s="237"/>
      <c r="AA2" s="27"/>
      <c r="AB2" s="27"/>
      <c r="AC2" s="27"/>
      <c r="AD2" s="27"/>
      <c r="AE2" s="27"/>
      <c r="AF2" s="27"/>
      <c r="AG2" s="236" t="s">
        <v>62</v>
      </c>
      <c r="AH2" s="237"/>
      <c r="AI2" s="237"/>
      <c r="AJ2" s="237"/>
      <c r="AK2" s="237"/>
      <c r="AL2" s="237"/>
    </row>
    <row r="3" spans="2:38" s="27" customFormat="1" ht="21" customHeight="1" thickBot="1">
      <c r="B3" s="53" t="s">
        <v>63</v>
      </c>
      <c r="C3" s="54" t="s">
        <v>1</v>
      </c>
      <c r="D3" s="54" t="s">
        <v>39</v>
      </c>
      <c r="E3" s="55" t="s">
        <v>0</v>
      </c>
      <c r="F3" s="54" t="s">
        <v>40</v>
      </c>
      <c r="G3" s="54" t="s">
        <v>41</v>
      </c>
      <c r="H3" s="54" t="s">
        <v>47</v>
      </c>
      <c r="I3" s="54" t="s">
        <v>3</v>
      </c>
      <c r="J3" s="53" t="s">
        <v>42</v>
      </c>
      <c r="P3" s="26"/>
      <c r="R3" s="56" t="s">
        <v>38</v>
      </c>
      <c r="S3" s="57" t="s">
        <v>1</v>
      </c>
      <c r="T3" s="57" t="s">
        <v>39</v>
      </c>
      <c r="U3" s="56" t="s">
        <v>0</v>
      </c>
      <c r="V3" s="57" t="s">
        <v>40</v>
      </c>
      <c r="W3" s="57" t="s">
        <v>41</v>
      </c>
      <c r="X3" s="57" t="s">
        <v>47</v>
      </c>
      <c r="Y3" s="57" t="s">
        <v>3</v>
      </c>
      <c r="Z3" s="56" t="s">
        <v>42</v>
      </c>
      <c r="AB3" s="27" t="s">
        <v>78</v>
      </c>
      <c r="AC3" s="27" t="s">
        <v>77</v>
      </c>
      <c r="AD3" s="27" t="s">
        <v>0</v>
      </c>
      <c r="AE3" s="27" t="s">
        <v>48</v>
      </c>
      <c r="AF3" s="7"/>
      <c r="AG3" s="56" t="s">
        <v>38</v>
      </c>
      <c r="AH3" s="57" t="s">
        <v>1</v>
      </c>
      <c r="AI3" s="57" t="s">
        <v>39</v>
      </c>
      <c r="AJ3" s="56" t="s">
        <v>0</v>
      </c>
      <c r="AK3" s="57" t="s">
        <v>40</v>
      </c>
      <c r="AL3" s="56" t="s">
        <v>42</v>
      </c>
    </row>
    <row r="4" spans="2:49" s="27" customFormat="1" ht="12" customHeight="1" thickBot="1">
      <c r="B4" s="241"/>
      <c r="C4" s="242"/>
      <c r="D4" s="58"/>
      <c r="E4" s="59"/>
      <c r="F4" s="60"/>
      <c r="G4" s="60"/>
      <c r="H4" s="60"/>
      <c r="I4" s="90"/>
      <c r="J4" s="91"/>
      <c r="P4" s="26"/>
      <c r="R4" s="61"/>
      <c r="S4" s="62"/>
      <c r="T4" s="63"/>
      <c r="U4" s="64"/>
      <c r="V4" s="65"/>
      <c r="W4" s="65"/>
      <c r="X4" s="65"/>
      <c r="Y4" s="66"/>
      <c r="Z4" s="67"/>
      <c r="AF4" s="7"/>
      <c r="AG4" s="61"/>
      <c r="AH4" s="62"/>
      <c r="AI4" s="63"/>
      <c r="AJ4" s="64"/>
      <c r="AK4" s="65"/>
      <c r="AL4" s="67"/>
      <c r="AW4" s="68"/>
    </row>
    <row r="5" spans="2:49" s="27" customFormat="1" ht="21" customHeight="1" thickBot="1" thickTop="1">
      <c r="B5" s="123">
        <v>6</v>
      </c>
      <c r="C5" s="124" t="s">
        <v>13</v>
      </c>
      <c r="D5" s="125">
        <v>13</v>
      </c>
      <c r="E5" s="137">
        <v>4</v>
      </c>
      <c r="F5" s="92">
        <v>179</v>
      </c>
      <c r="G5" s="251">
        <v>188</v>
      </c>
      <c r="H5" s="126">
        <v>189</v>
      </c>
      <c r="I5" s="127">
        <f>SUM(F5:H5)</f>
        <v>556</v>
      </c>
      <c r="J5" s="93">
        <f>SUM(F5+E5)+(G5+E5)+(H5+E5)</f>
        <v>568</v>
      </c>
      <c r="M5" s="27" t="s">
        <v>77</v>
      </c>
      <c r="N5" s="27" t="s">
        <v>0</v>
      </c>
      <c r="O5" s="27" t="s">
        <v>48</v>
      </c>
      <c r="P5" s="26"/>
      <c r="R5" s="123">
        <v>1</v>
      </c>
      <c r="S5" s="124" t="s">
        <v>37</v>
      </c>
      <c r="T5" s="125">
        <v>15</v>
      </c>
      <c r="U5" s="138">
        <v>8</v>
      </c>
      <c r="V5" s="92">
        <v>198</v>
      </c>
      <c r="W5" s="92">
        <v>156</v>
      </c>
      <c r="X5" s="126"/>
      <c r="Y5" s="127">
        <f>SUM(V5:W5)</f>
        <v>354</v>
      </c>
      <c r="Z5" s="93">
        <f>SUM(V5+U5)+(W5+V5)</f>
        <v>560</v>
      </c>
      <c r="AF5" s="7"/>
      <c r="AG5" s="76">
        <v>2</v>
      </c>
      <c r="AH5" s="258" t="s">
        <v>35</v>
      </c>
      <c r="AI5" s="89" t="s">
        <v>44</v>
      </c>
      <c r="AJ5" s="77">
        <v>17</v>
      </c>
      <c r="AK5" s="259">
        <v>160</v>
      </c>
      <c r="AL5" s="79">
        <f>AJ5+AK5</f>
        <v>177</v>
      </c>
      <c r="AW5" s="68"/>
    </row>
    <row r="6" spans="2:49" s="27" customFormat="1" ht="21.75" thickBot="1" thickTop="1">
      <c r="B6" s="128">
        <v>7</v>
      </c>
      <c r="C6" s="256" t="s">
        <v>69</v>
      </c>
      <c r="D6" s="130">
        <v>14</v>
      </c>
      <c r="E6" s="138">
        <v>13</v>
      </c>
      <c r="F6" s="252">
        <v>185</v>
      </c>
      <c r="G6" s="250">
        <v>170</v>
      </c>
      <c r="H6" s="253">
        <v>193</v>
      </c>
      <c r="I6" s="132">
        <f>SUM(F6:H6)</f>
        <v>548</v>
      </c>
      <c r="J6" s="94">
        <f>SUM(F6+E6)+(G6+E6)+(H6+E6)</f>
        <v>587</v>
      </c>
      <c r="L6" s="27">
        <v>4</v>
      </c>
      <c r="M6" s="129" t="s">
        <v>69</v>
      </c>
      <c r="N6" s="138">
        <v>13</v>
      </c>
      <c r="O6" s="231">
        <f>J6/3</f>
        <v>195.66666666666666</v>
      </c>
      <c r="P6" s="69"/>
      <c r="R6" s="128">
        <v>6</v>
      </c>
      <c r="S6" s="257" t="s">
        <v>35</v>
      </c>
      <c r="T6" s="130">
        <v>16</v>
      </c>
      <c r="U6" s="138">
        <v>17</v>
      </c>
      <c r="V6" s="252">
        <v>193</v>
      </c>
      <c r="W6" s="252">
        <v>169</v>
      </c>
      <c r="X6" s="131"/>
      <c r="Y6" s="132">
        <f>SUM(V6:W6)</f>
        <v>362</v>
      </c>
      <c r="Z6" s="93">
        <f>SUM(V6+U6)+(W6+V6)</f>
        <v>572</v>
      </c>
      <c r="AB6" s="72"/>
      <c r="AC6" s="124" t="s">
        <v>35</v>
      </c>
      <c r="AD6" s="138">
        <v>17</v>
      </c>
      <c r="AE6" s="93">
        <v>572</v>
      </c>
      <c r="AF6" s="7"/>
      <c r="AW6" s="68"/>
    </row>
    <row r="7" spans="2:49" s="27" customFormat="1" ht="12" customHeight="1" thickBot="1" thickTop="1">
      <c r="B7" s="61"/>
      <c r="C7" s="62"/>
      <c r="D7" s="74"/>
      <c r="E7" s="139"/>
      <c r="G7" s="71"/>
      <c r="H7" s="71"/>
      <c r="I7" s="66"/>
      <c r="J7" s="122"/>
      <c r="M7" s="133"/>
      <c r="N7" s="133"/>
      <c r="O7" s="232"/>
      <c r="P7" s="69"/>
      <c r="Q7"/>
      <c r="R7" s="61"/>
      <c r="S7" s="62"/>
      <c r="T7" s="74"/>
      <c r="U7" s="139"/>
      <c r="W7" s="71"/>
      <c r="X7" s="71"/>
      <c r="Y7" s="66"/>
      <c r="Z7" s="122"/>
      <c r="AB7" s="14"/>
      <c r="AC7" s="120"/>
      <c r="AD7" s="133"/>
      <c r="AE7" s="121"/>
      <c r="AF7" s="7"/>
      <c r="AH7" s="136"/>
      <c r="AM7"/>
      <c r="AN7"/>
      <c r="AO7"/>
      <c r="AP7"/>
      <c r="AQ7"/>
      <c r="AW7" s="68"/>
    </row>
    <row r="8" spans="2:49" s="27" customFormat="1" ht="22.5" customHeight="1" thickBot="1" thickTop="1">
      <c r="B8" s="123">
        <v>1</v>
      </c>
      <c r="C8" s="257" t="s">
        <v>15</v>
      </c>
      <c r="D8" s="125">
        <v>15</v>
      </c>
      <c r="E8" s="137">
        <v>0</v>
      </c>
      <c r="F8" s="251">
        <v>174</v>
      </c>
      <c r="G8" s="251">
        <v>203</v>
      </c>
      <c r="H8" s="126"/>
      <c r="I8" s="127">
        <f>SUM(F8:H8)</f>
        <v>377</v>
      </c>
      <c r="J8" s="93">
        <f>SUM(F8+E8)+(G8+E8)</f>
        <v>377</v>
      </c>
      <c r="M8" s="133"/>
      <c r="N8" s="133"/>
      <c r="O8" s="232"/>
      <c r="P8" s="70"/>
      <c r="Q8"/>
      <c r="R8" s="123">
        <v>2</v>
      </c>
      <c r="S8" s="124" t="s">
        <v>18</v>
      </c>
      <c r="T8" s="125">
        <v>20</v>
      </c>
      <c r="U8" s="137">
        <v>12</v>
      </c>
      <c r="V8" s="92">
        <v>202</v>
      </c>
      <c r="W8" s="92">
        <v>156</v>
      </c>
      <c r="X8" s="126"/>
      <c r="Y8" s="127">
        <f>SUM(V8:W8)</f>
        <v>358</v>
      </c>
      <c r="Z8" s="93">
        <f>SUM(V8+U8)+(W8+V8)</f>
        <v>572</v>
      </c>
      <c r="AB8" s="134"/>
      <c r="AC8" s="120"/>
      <c r="AD8" s="133"/>
      <c r="AE8" s="121"/>
      <c r="AF8" s="7"/>
      <c r="AG8" s="76">
        <v>3</v>
      </c>
      <c r="AH8" s="234" t="s">
        <v>8</v>
      </c>
      <c r="AI8" s="89" t="s">
        <v>45</v>
      </c>
      <c r="AJ8" s="77">
        <v>7</v>
      </c>
      <c r="AK8" s="78">
        <v>168</v>
      </c>
      <c r="AL8" s="79">
        <f>AJ8+AK8</f>
        <v>175</v>
      </c>
      <c r="AM8"/>
      <c r="AN8"/>
      <c r="AO8"/>
      <c r="AP8"/>
      <c r="AQ8"/>
      <c r="AW8" s="68"/>
    </row>
    <row r="9" spans="2:49" s="27" customFormat="1" ht="23.25" customHeight="1" thickBot="1" thickTop="1">
      <c r="B9" s="128">
        <v>12</v>
      </c>
      <c r="C9" s="129" t="s">
        <v>21</v>
      </c>
      <c r="D9" s="130">
        <v>16</v>
      </c>
      <c r="E9" s="138">
        <v>14</v>
      </c>
      <c r="F9" s="229">
        <v>158</v>
      </c>
      <c r="G9" s="229">
        <v>170</v>
      </c>
      <c r="H9" s="131"/>
      <c r="I9" s="132">
        <f>SUM(F9:H9)</f>
        <v>328</v>
      </c>
      <c r="J9" s="93">
        <f>SUM(F9+E9)+(G9+E9)</f>
        <v>356</v>
      </c>
      <c r="L9" s="27">
        <v>5</v>
      </c>
      <c r="M9" s="124" t="s">
        <v>15</v>
      </c>
      <c r="N9" s="137">
        <v>0</v>
      </c>
      <c r="O9" s="233">
        <f>J8/2</f>
        <v>188.5</v>
      </c>
      <c r="P9" s="70"/>
      <c r="R9" s="128">
        <v>5</v>
      </c>
      <c r="S9" s="257" t="s">
        <v>15</v>
      </c>
      <c r="T9" s="130">
        <v>19</v>
      </c>
      <c r="U9" s="138">
        <v>0</v>
      </c>
      <c r="V9" s="252">
        <v>220</v>
      </c>
      <c r="W9" s="252">
        <v>258</v>
      </c>
      <c r="X9" s="131"/>
      <c r="Y9" s="132">
        <f>SUM(V9:W9)</f>
        <v>478</v>
      </c>
      <c r="Z9" s="93">
        <f>SUM(V9+U9)+(W9+V9)</f>
        <v>698</v>
      </c>
      <c r="AB9" s="72"/>
      <c r="AC9" s="124" t="s">
        <v>15</v>
      </c>
      <c r="AD9" s="138">
        <v>0</v>
      </c>
      <c r="AE9" s="93">
        <v>698</v>
      </c>
      <c r="AF9" s="7"/>
      <c r="AH9" s="136"/>
      <c r="AW9" s="68"/>
    </row>
    <row r="10" spans="2:48" s="27" customFormat="1" ht="12" customHeight="1" thickBot="1" thickTop="1">
      <c r="B10" s="61"/>
      <c r="C10" s="62"/>
      <c r="D10" s="74"/>
      <c r="E10" s="139"/>
      <c r="G10" s="71"/>
      <c r="H10" s="71"/>
      <c r="I10" s="66"/>
      <c r="J10" s="122"/>
      <c r="M10" s="133"/>
      <c r="N10" s="133"/>
      <c r="O10" s="232"/>
      <c r="P10" s="70"/>
      <c r="Q10" s="26"/>
      <c r="R10" s="61"/>
      <c r="S10" s="62"/>
      <c r="T10" s="74"/>
      <c r="U10" s="139"/>
      <c r="W10" s="71"/>
      <c r="X10" s="71"/>
      <c r="Y10" s="66"/>
      <c r="Z10" s="122"/>
      <c r="AA10"/>
      <c r="AB10"/>
      <c r="AC10"/>
      <c r="AE10"/>
      <c r="AF10" s="7"/>
      <c r="AG10" s="49"/>
      <c r="AH10" s="1"/>
      <c r="AI10" s="5"/>
      <c r="AJ10" s="51"/>
      <c r="AK10" s="1"/>
      <c r="AL10" s="3"/>
      <c r="AM10"/>
      <c r="AN10"/>
      <c r="AO10"/>
      <c r="AP10"/>
      <c r="AQ10"/>
      <c r="AR10"/>
      <c r="AS10"/>
      <c r="AT10"/>
      <c r="AU10"/>
      <c r="AV10"/>
    </row>
    <row r="11" spans="2:48" s="27" customFormat="1" ht="19.5" thickBot="1" thickTop="1">
      <c r="B11" s="123">
        <v>2</v>
      </c>
      <c r="C11" s="124" t="s">
        <v>30</v>
      </c>
      <c r="D11" s="125">
        <v>17</v>
      </c>
      <c r="E11" s="137">
        <v>11</v>
      </c>
      <c r="F11" s="92">
        <v>162</v>
      </c>
      <c r="G11" s="92">
        <v>141</v>
      </c>
      <c r="H11" s="126"/>
      <c r="I11" s="127">
        <f>SUM(F11:H11)</f>
        <v>303</v>
      </c>
      <c r="J11" s="93">
        <f>SUM(F11+E11)+(G11+E11)</f>
        <v>325</v>
      </c>
      <c r="M11" s="124"/>
      <c r="N11" s="137"/>
      <c r="O11" s="233"/>
      <c r="P11" s="69"/>
      <c r="R11" s="123">
        <v>3</v>
      </c>
      <c r="S11" s="257" t="s">
        <v>8</v>
      </c>
      <c r="T11" s="125">
        <v>21</v>
      </c>
      <c r="U11" s="138">
        <v>7</v>
      </c>
      <c r="V11" s="254">
        <v>185</v>
      </c>
      <c r="W11" s="254">
        <v>155</v>
      </c>
      <c r="X11" s="126"/>
      <c r="Y11" s="127">
        <f>SUM(V11:W11)</f>
        <v>340</v>
      </c>
      <c r="Z11" s="93">
        <f>SUM(V11+U11)+(W11+V11)</f>
        <v>532</v>
      </c>
      <c r="AB11" s="135"/>
      <c r="AC11" s="133"/>
      <c r="AD11" s="133"/>
      <c r="AE11" s="133"/>
      <c r="AF11" s="7"/>
      <c r="AG11" s="76">
        <v>1</v>
      </c>
      <c r="AH11" s="258" t="s">
        <v>15</v>
      </c>
      <c r="AI11" s="89" t="s">
        <v>43</v>
      </c>
      <c r="AJ11" s="77">
        <v>0</v>
      </c>
      <c r="AK11" s="259">
        <v>196</v>
      </c>
      <c r="AL11" s="79">
        <f>AJ11+AK11</f>
        <v>196</v>
      </c>
      <c r="AM11"/>
      <c r="AN11"/>
      <c r="AO11"/>
      <c r="AP11"/>
      <c r="AQ11"/>
      <c r="AR11"/>
      <c r="AS11"/>
      <c r="AT11"/>
      <c r="AU11"/>
      <c r="AV11"/>
    </row>
    <row r="12" spans="2:48" s="27" customFormat="1" ht="19.5" thickBot="1" thickTop="1">
      <c r="B12" s="128">
        <v>11</v>
      </c>
      <c r="C12" s="256" t="s">
        <v>35</v>
      </c>
      <c r="D12" s="130">
        <v>18</v>
      </c>
      <c r="E12" s="138">
        <v>17</v>
      </c>
      <c r="F12" s="252">
        <v>158</v>
      </c>
      <c r="G12" s="252">
        <v>181</v>
      </c>
      <c r="H12" s="230"/>
      <c r="I12" s="132">
        <f>SUM(F12:H12)</f>
        <v>339</v>
      </c>
      <c r="J12" s="93">
        <f>SUM(F12+E12)+(G12+E12)</f>
        <v>373</v>
      </c>
      <c r="L12" s="27">
        <v>6</v>
      </c>
      <c r="M12" s="124" t="s">
        <v>35</v>
      </c>
      <c r="N12" s="137">
        <v>17</v>
      </c>
      <c r="O12" s="233">
        <f>J12/2</f>
        <v>186.5</v>
      </c>
      <c r="P12" s="69"/>
      <c r="R12" s="128">
        <v>4</v>
      </c>
      <c r="S12" s="129" t="s">
        <v>69</v>
      </c>
      <c r="T12" s="130">
        <v>22</v>
      </c>
      <c r="U12" s="138">
        <v>13</v>
      </c>
      <c r="V12" s="229">
        <v>162</v>
      </c>
      <c r="W12" s="229">
        <v>115</v>
      </c>
      <c r="X12" s="131"/>
      <c r="Y12" s="132">
        <f>SUM(V12:W12)</f>
        <v>277</v>
      </c>
      <c r="Z12" s="93">
        <f>SUM(V12+U12)+(W12+V12)</f>
        <v>452</v>
      </c>
      <c r="AB12" s="72"/>
      <c r="AC12" s="124" t="s">
        <v>8</v>
      </c>
      <c r="AD12" s="138">
        <v>7</v>
      </c>
      <c r="AE12" s="93">
        <v>532</v>
      </c>
      <c r="AF12" s="7"/>
      <c r="AG12" s="49"/>
      <c r="AH12" s="1"/>
      <c r="AI12" s="5"/>
      <c r="AJ12" s="51"/>
      <c r="AK12" s="1"/>
      <c r="AL12" s="3"/>
      <c r="AM12"/>
      <c r="AN12"/>
      <c r="AO12"/>
      <c r="AP12"/>
      <c r="AQ12"/>
      <c r="AR12"/>
      <c r="AS12"/>
      <c r="AT12"/>
      <c r="AU12"/>
      <c r="AV12"/>
    </row>
    <row r="13" spans="2:48" s="26" customFormat="1" ht="12" customHeight="1" thickBot="1" thickTop="1">
      <c r="B13" s="61"/>
      <c r="C13" s="62"/>
      <c r="D13" s="74"/>
      <c r="E13" s="139"/>
      <c r="F13" s="27"/>
      <c r="G13" s="71"/>
      <c r="H13" s="71"/>
      <c r="I13" s="66"/>
      <c r="J13" s="122"/>
      <c r="M13" s="124"/>
      <c r="N13" s="137"/>
      <c r="O13" s="233"/>
      <c r="P13" s="70"/>
      <c r="Q13" s="27"/>
      <c r="R13" s="49"/>
      <c r="S13" s="1"/>
      <c r="T13" s="5"/>
      <c r="U13" s="51"/>
      <c r="V13" s="1"/>
      <c r="W13" s="1"/>
      <c r="X13" s="1"/>
      <c r="Y13" s="7"/>
      <c r="Z13" s="3"/>
      <c r="AA13" s="27"/>
      <c r="AB13" s="72"/>
      <c r="AC13" s="27"/>
      <c r="AD13" s="27"/>
      <c r="AE13" s="27"/>
      <c r="AF13" s="7"/>
      <c r="AG13" s="49"/>
      <c r="AH13" s="1"/>
      <c r="AI13" s="5"/>
      <c r="AJ13" s="51"/>
      <c r="AK13" s="1"/>
      <c r="AL13" s="3"/>
      <c r="AM13"/>
      <c r="AN13"/>
      <c r="AO13"/>
      <c r="AP13"/>
      <c r="AQ13"/>
      <c r="AR13"/>
      <c r="AS13"/>
      <c r="AT13"/>
      <c r="AU13"/>
      <c r="AV13"/>
    </row>
    <row r="14" spans="2:48" s="27" customFormat="1" ht="21" thickBot="1" thickTop="1">
      <c r="B14" s="123">
        <v>3</v>
      </c>
      <c r="C14" s="124" t="s">
        <v>23</v>
      </c>
      <c r="D14" s="125">
        <v>19</v>
      </c>
      <c r="E14" s="137">
        <v>5</v>
      </c>
      <c r="F14" s="92">
        <v>164</v>
      </c>
      <c r="G14" s="254">
        <v>201</v>
      </c>
      <c r="H14" s="126">
        <v>195</v>
      </c>
      <c r="I14" s="127">
        <f>SUM(F14:H14)</f>
        <v>560</v>
      </c>
      <c r="J14" s="93">
        <f>SUM(F14+E14)+(G14+E14)+(H14+E14)</f>
        <v>575</v>
      </c>
      <c r="M14" s="124"/>
      <c r="N14" s="137"/>
      <c r="O14" s="233"/>
      <c r="P14" s="70"/>
      <c r="R14" s="49"/>
      <c r="S14" s="1"/>
      <c r="T14" s="5"/>
      <c r="U14" s="51"/>
      <c r="V14" s="1"/>
      <c r="W14" s="1"/>
      <c r="X14" s="1"/>
      <c r="Y14" s="7"/>
      <c r="Z14" s="3"/>
      <c r="AA14"/>
      <c r="AF14" s="7"/>
      <c r="AG14" s="236" t="s">
        <v>62</v>
      </c>
      <c r="AH14" s="237"/>
      <c r="AI14" s="237"/>
      <c r="AJ14" s="237"/>
      <c r="AK14" s="237"/>
      <c r="AL14" s="237"/>
      <c r="AM14"/>
      <c r="AN14"/>
      <c r="AO14"/>
      <c r="AP14"/>
      <c r="AQ14"/>
      <c r="AR14"/>
      <c r="AS14"/>
      <c r="AT14"/>
      <c r="AU14"/>
      <c r="AV14"/>
    </row>
    <row r="15" spans="2:48" s="27" customFormat="1" ht="20.25" customHeight="1" thickBot="1" thickTop="1">
      <c r="B15" s="128">
        <v>10</v>
      </c>
      <c r="C15" s="256" t="s">
        <v>18</v>
      </c>
      <c r="D15" s="130">
        <v>20</v>
      </c>
      <c r="E15" s="138">
        <v>12</v>
      </c>
      <c r="F15" s="252">
        <v>191</v>
      </c>
      <c r="G15" s="250">
        <v>162</v>
      </c>
      <c r="H15" s="255">
        <v>214</v>
      </c>
      <c r="I15" s="132">
        <f>SUM(F15:H15)</f>
        <v>567</v>
      </c>
      <c r="J15" s="94">
        <f>SUM(F15+E15)+(G15+E15)+(H15+E15)</f>
        <v>603</v>
      </c>
      <c r="L15" s="27">
        <v>2</v>
      </c>
      <c r="M15" s="124" t="s">
        <v>18</v>
      </c>
      <c r="N15" s="137">
        <v>12</v>
      </c>
      <c r="O15" s="233">
        <f>J15/3</f>
        <v>201</v>
      </c>
      <c r="P15" s="70"/>
      <c r="R15" s="49"/>
      <c r="S15" s="1"/>
      <c r="T15" s="5"/>
      <c r="U15" s="51"/>
      <c r="V15" s="1"/>
      <c r="W15" s="1"/>
      <c r="X15" s="1"/>
      <c r="Y15" s="7"/>
      <c r="Z15" s="3"/>
      <c r="AA15"/>
      <c r="AB15"/>
      <c r="AC15"/>
      <c r="AE15"/>
      <c r="AF15" s="7"/>
      <c r="AG15" s="56" t="s">
        <v>38</v>
      </c>
      <c r="AH15" s="57" t="s">
        <v>1</v>
      </c>
      <c r="AI15" s="57" t="s">
        <v>39</v>
      </c>
      <c r="AJ15" s="56" t="s">
        <v>0</v>
      </c>
      <c r="AK15" s="57" t="s">
        <v>40</v>
      </c>
      <c r="AL15" s="56" t="s">
        <v>42</v>
      </c>
      <c r="AM15"/>
      <c r="AN15"/>
      <c r="AO15"/>
      <c r="AP15"/>
      <c r="AQ15"/>
      <c r="AR15"/>
      <c r="AS15"/>
      <c r="AT15"/>
      <c r="AU15"/>
      <c r="AV15"/>
    </row>
    <row r="16" spans="2:48" s="27" customFormat="1" ht="15" customHeight="1" thickBot="1" thickTop="1">
      <c r="B16" s="61"/>
      <c r="C16" s="62"/>
      <c r="D16" s="74"/>
      <c r="E16" s="139"/>
      <c r="G16" s="71"/>
      <c r="H16" s="71"/>
      <c r="I16" s="66"/>
      <c r="J16" s="122"/>
      <c r="M16" s="124"/>
      <c r="N16" s="137"/>
      <c r="O16" s="233"/>
      <c r="P16" s="70"/>
      <c r="Q16" s="26"/>
      <c r="R16" s="49"/>
      <c r="S16" s="1"/>
      <c r="T16" s="5"/>
      <c r="U16" s="51"/>
      <c r="V16" s="1"/>
      <c r="W16" s="1"/>
      <c r="X16" s="1"/>
      <c r="Y16" s="7"/>
      <c r="Z16" s="3"/>
      <c r="AA16"/>
      <c r="AB16"/>
      <c r="AC16"/>
      <c r="AE16"/>
      <c r="AF16" s="7"/>
      <c r="AG16" s="49"/>
      <c r="AH16" s="1"/>
      <c r="AI16" s="5" t="s">
        <v>39</v>
      </c>
      <c r="AJ16" s="235" t="s">
        <v>0</v>
      </c>
      <c r="AK16" s="1" t="s">
        <v>40</v>
      </c>
      <c r="AL16" s="50" t="s">
        <v>42</v>
      </c>
      <c r="AM16"/>
      <c r="AN16"/>
      <c r="AO16"/>
      <c r="AP16"/>
      <c r="AQ16"/>
      <c r="AR16"/>
      <c r="AS16"/>
      <c r="AT16"/>
      <c r="AU16"/>
      <c r="AV16"/>
    </row>
    <row r="17" spans="2:38" s="27" customFormat="1" ht="20.25" customHeight="1" thickBot="1" thickTop="1">
      <c r="B17" s="123">
        <v>4</v>
      </c>
      <c r="C17" s="124" t="s">
        <v>19</v>
      </c>
      <c r="D17" s="125">
        <v>21</v>
      </c>
      <c r="E17" s="137">
        <v>0</v>
      </c>
      <c r="F17" s="92">
        <v>171</v>
      </c>
      <c r="G17" s="92">
        <v>214</v>
      </c>
      <c r="H17" s="126"/>
      <c r="I17" s="127">
        <f>SUM(F17:H17)</f>
        <v>385</v>
      </c>
      <c r="J17" s="93">
        <f>SUM(F17+E17)+(G17+E17)</f>
        <v>385</v>
      </c>
      <c r="M17" s="124"/>
      <c r="N17" s="137"/>
      <c r="O17" s="233"/>
      <c r="P17" s="69"/>
      <c r="R17" s="49"/>
      <c r="T17" s="5"/>
      <c r="U17" s="51"/>
      <c r="V17" s="1"/>
      <c r="W17" s="1"/>
      <c r="X17" s="1"/>
      <c r="Y17" s="7"/>
      <c r="Z17" s="3"/>
      <c r="AA17"/>
      <c r="AB17"/>
      <c r="AC17"/>
      <c r="AE17"/>
      <c r="AF17" s="7"/>
      <c r="AG17" s="76">
        <v>1</v>
      </c>
      <c r="AH17" s="258" t="s">
        <v>15</v>
      </c>
      <c r="AI17" s="89" t="s">
        <v>43</v>
      </c>
      <c r="AJ17" s="77">
        <v>0</v>
      </c>
      <c r="AK17" s="259">
        <v>210</v>
      </c>
      <c r="AL17" s="79">
        <f>SUM(AJ17:AK17)</f>
        <v>210</v>
      </c>
    </row>
    <row r="18" spans="2:48" s="27" customFormat="1" ht="20.25" customHeight="1" thickBot="1" thickTop="1">
      <c r="B18" s="128">
        <v>9</v>
      </c>
      <c r="C18" s="256" t="s">
        <v>37</v>
      </c>
      <c r="D18" s="130">
        <v>22</v>
      </c>
      <c r="E18" s="138">
        <v>8</v>
      </c>
      <c r="F18" s="252">
        <v>174</v>
      </c>
      <c r="G18" s="252">
        <v>221</v>
      </c>
      <c r="H18" s="131"/>
      <c r="I18" s="132">
        <f>SUM(F18:H18)</f>
        <v>395</v>
      </c>
      <c r="J18" s="93">
        <f>SUM(F18+E18)+(G18+E18)</f>
        <v>411</v>
      </c>
      <c r="L18" s="27">
        <v>1</v>
      </c>
      <c r="M18" s="124" t="s">
        <v>37</v>
      </c>
      <c r="N18" s="137">
        <v>8</v>
      </c>
      <c r="O18" s="233">
        <f>J18/2</f>
        <v>205.5</v>
      </c>
      <c r="P18" s="69"/>
      <c r="R18" s="49"/>
      <c r="T18" s="5"/>
      <c r="U18" s="51"/>
      <c r="V18" s="1"/>
      <c r="W18" s="1"/>
      <c r="X18" s="1"/>
      <c r="Y18" s="7"/>
      <c r="Z18" s="3"/>
      <c r="AA18"/>
      <c r="AB18"/>
      <c r="AC18"/>
      <c r="AE18"/>
      <c r="AF18" s="7"/>
      <c r="AG18" s="49"/>
      <c r="AH18" s="1"/>
      <c r="AI18" s="5"/>
      <c r="AJ18" s="51"/>
      <c r="AK18" s="1"/>
      <c r="AL18" s="3"/>
      <c r="AM18"/>
      <c r="AN18"/>
      <c r="AO18"/>
      <c r="AP18"/>
      <c r="AQ18"/>
      <c r="AR18"/>
      <c r="AS18"/>
      <c r="AT18"/>
      <c r="AU18"/>
      <c r="AV18"/>
    </row>
    <row r="19" spans="2:48" s="27" customFormat="1" ht="21" customHeight="1" thickBot="1" thickTop="1">
      <c r="B19" s="61"/>
      <c r="C19" s="62"/>
      <c r="D19" s="74"/>
      <c r="E19" s="139"/>
      <c r="G19" s="71"/>
      <c r="H19" s="71"/>
      <c r="I19" s="66"/>
      <c r="J19" s="122"/>
      <c r="M19" s="124"/>
      <c r="N19" s="137"/>
      <c r="O19" s="233"/>
      <c r="P19" s="70"/>
      <c r="Q19" s="26"/>
      <c r="R19" s="49"/>
      <c r="S19" s="1"/>
      <c r="T19" s="5"/>
      <c r="U19" s="51"/>
      <c r="V19" s="1"/>
      <c r="W19" s="1"/>
      <c r="X19" s="1"/>
      <c r="Y19" s="7"/>
      <c r="Z19" s="3"/>
      <c r="AA19"/>
      <c r="AB19"/>
      <c r="AC19"/>
      <c r="AE19"/>
      <c r="AF19" s="7"/>
      <c r="AG19" s="76">
        <v>2</v>
      </c>
      <c r="AH19" s="234" t="s">
        <v>35</v>
      </c>
      <c r="AI19" s="89" t="s">
        <v>44</v>
      </c>
      <c r="AJ19" s="77">
        <v>17</v>
      </c>
      <c r="AK19" s="78">
        <v>156</v>
      </c>
      <c r="AL19" s="79">
        <f>SUM(AJ19:AK19)</f>
        <v>173</v>
      </c>
      <c r="AM19"/>
      <c r="AN19"/>
      <c r="AO19"/>
      <c r="AP19"/>
      <c r="AQ19"/>
      <c r="AR19"/>
      <c r="AS19"/>
      <c r="AT19"/>
      <c r="AU19"/>
      <c r="AV19"/>
    </row>
    <row r="20" spans="2:48" s="27" customFormat="1" ht="20.25" customHeight="1" thickBot="1" thickTop="1">
      <c r="B20" s="123">
        <v>5</v>
      </c>
      <c r="C20" s="124" t="s">
        <v>68</v>
      </c>
      <c r="D20" s="125">
        <v>23</v>
      </c>
      <c r="E20" s="137">
        <v>11</v>
      </c>
      <c r="F20" s="92">
        <v>187</v>
      </c>
      <c r="G20" s="92">
        <v>145</v>
      </c>
      <c r="H20" s="126"/>
      <c r="I20" s="127">
        <f>SUM(F20:H20)</f>
        <v>332</v>
      </c>
      <c r="J20" s="93">
        <f>SUM(F20+E20)+(G20+E20)</f>
        <v>354</v>
      </c>
      <c r="M20" s="124"/>
      <c r="N20" s="137"/>
      <c r="O20" s="233"/>
      <c r="P20" s="70"/>
      <c r="R20" s="49"/>
      <c r="S20" s="1"/>
      <c r="T20" s="5"/>
      <c r="U20" s="51"/>
      <c r="V20" s="1"/>
      <c r="W20" s="1"/>
      <c r="X20" s="1"/>
      <c r="Y20" s="7"/>
      <c r="Z20" s="3"/>
      <c r="AA20"/>
      <c r="AB20"/>
      <c r="AC20"/>
      <c r="AE20"/>
      <c r="AF20" s="7"/>
      <c r="AG20" s="49"/>
      <c r="AH20" s="1"/>
      <c r="AI20" s="5"/>
      <c r="AJ20" s="51"/>
      <c r="AK20" s="1"/>
      <c r="AL20" s="3"/>
      <c r="AM20"/>
      <c r="AN20"/>
      <c r="AO20"/>
      <c r="AP20"/>
      <c r="AQ20"/>
      <c r="AR20"/>
      <c r="AS20"/>
      <c r="AT20"/>
      <c r="AU20"/>
      <c r="AV20"/>
    </row>
    <row r="21" spans="2:48" s="27" customFormat="1" ht="20.25" customHeight="1" thickBot="1" thickTop="1">
      <c r="B21" s="128">
        <v>8</v>
      </c>
      <c r="C21" s="256" t="s">
        <v>8</v>
      </c>
      <c r="D21" s="130">
        <v>24</v>
      </c>
      <c r="E21" s="138">
        <v>7</v>
      </c>
      <c r="F21" s="252">
        <v>219</v>
      </c>
      <c r="G21" s="252">
        <v>160</v>
      </c>
      <c r="H21" s="131"/>
      <c r="I21" s="132">
        <f>SUM(F21:H21)</f>
        <v>379</v>
      </c>
      <c r="J21" s="93">
        <f>SUM(F21+E21)+(G21+E21)</f>
        <v>393</v>
      </c>
      <c r="L21" s="27">
        <v>3</v>
      </c>
      <c r="M21" s="124" t="s">
        <v>8</v>
      </c>
      <c r="N21" s="137">
        <v>7</v>
      </c>
      <c r="O21" s="233">
        <f>J21/2</f>
        <v>196.5</v>
      </c>
      <c r="P21" s="70"/>
      <c r="R21" s="49"/>
      <c r="S21" s="1"/>
      <c r="T21" s="5"/>
      <c r="U21" s="51"/>
      <c r="V21" s="1"/>
      <c r="W21" s="1"/>
      <c r="X21" s="1"/>
      <c r="Y21" s="7"/>
      <c r="Z21" s="3"/>
      <c r="AA21"/>
      <c r="AB21"/>
      <c r="AC21"/>
      <c r="AE21"/>
      <c r="AF21" s="7"/>
      <c r="AG21" s="49"/>
      <c r="AH21" s="1"/>
      <c r="AI21" s="5"/>
      <c r="AJ21" s="51"/>
      <c r="AK21" s="1"/>
      <c r="AL21" s="3"/>
      <c r="AM21"/>
      <c r="AN21"/>
      <c r="AO21"/>
      <c r="AP21"/>
      <c r="AQ21"/>
      <c r="AR21"/>
      <c r="AS21"/>
      <c r="AT21"/>
      <c r="AU21"/>
      <c r="AV21"/>
    </row>
    <row r="22" spans="2:48" s="27" customFormat="1" ht="20.25" customHeight="1" thickTop="1">
      <c r="B22" s="49"/>
      <c r="C22" s="1"/>
      <c r="D22" s="50"/>
      <c r="E22" s="51"/>
      <c r="F22" s="1"/>
      <c r="G22" s="1"/>
      <c r="H22" s="1"/>
      <c r="I22" s="7"/>
      <c r="J22" s="3"/>
      <c r="M22" s="124"/>
      <c r="N22" s="137"/>
      <c r="O22" s="233"/>
      <c r="P22" s="69"/>
      <c r="R22" s="49"/>
      <c r="S22" s="1"/>
      <c r="T22" s="5"/>
      <c r="U22" s="51"/>
      <c r="V22" s="1"/>
      <c r="W22" s="1"/>
      <c r="X22" s="1"/>
      <c r="Y22" s="7"/>
      <c r="Z22" s="3"/>
      <c r="AA22"/>
      <c r="AB22"/>
      <c r="AC22"/>
      <c r="AE22"/>
      <c r="AF22" s="7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ht="18">
      <c r="P23" s="69"/>
    </row>
    <row r="24" ht="18">
      <c r="P24" s="69"/>
    </row>
    <row r="25" ht="18">
      <c r="P25" s="69"/>
    </row>
    <row r="26" ht="18">
      <c r="P26" s="69"/>
    </row>
  </sheetData>
  <sheetProtection selectLockedCells="1" selectUnlockedCells="1"/>
  <mergeCells count="5">
    <mergeCell ref="AG14:AL14"/>
    <mergeCell ref="AG2:AL2"/>
    <mergeCell ref="R2:Z2"/>
    <mergeCell ref="B2:J2"/>
    <mergeCell ref="B4:C4"/>
  </mergeCells>
  <printOptions verticalCentered="1"/>
  <pageMargins left="0.44" right="0.14" top="0.18" bottom="0.51" header="0.12" footer="0.45"/>
  <pageSetup fitToHeight="1" fitToWidth="1" horizontalDpi="300" verticalDpi="3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K27"/>
  <sheetViews>
    <sheetView zoomScale="75" zoomScaleNormal="75" workbookViewId="0" topLeftCell="A1">
      <selection activeCell="L10" sqref="L10"/>
    </sheetView>
  </sheetViews>
  <sheetFormatPr defaultColWidth="9.140625" defaultRowHeight="12.75"/>
  <cols>
    <col min="1" max="1" width="7.57421875" style="0" customWidth="1"/>
    <col min="2" max="2" width="12.421875" style="0" customWidth="1"/>
    <col min="3" max="3" width="53.28125" style="0" customWidth="1"/>
    <col min="4" max="4" width="9.28125" style="0" customWidth="1"/>
    <col min="5" max="5" width="34.00390625" style="0" bestFit="1" customWidth="1"/>
    <col min="6" max="7" width="15.00390625" style="0" bestFit="1" customWidth="1"/>
    <col min="8" max="8" width="7.421875" style="0" customWidth="1"/>
    <col min="9" max="9" width="5.57421875" style="0" bestFit="1" customWidth="1"/>
    <col min="10" max="10" width="34.421875" style="0" customWidth="1"/>
    <col min="11" max="11" width="17.28125" style="0" customWidth="1"/>
  </cols>
  <sheetData>
    <row r="1" ht="74.25" customHeight="1">
      <c r="B1" s="45" t="s">
        <v>79</v>
      </c>
    </row>
    <row r="2" ht="15">
      <c r="D2" s="80"/>
    </row>
    <row r="3" ht="15">
      <c r="D3" s="81"/>
    </row>
    <row r="4" ht="15.75" thickBot="1">
      <c r="D4" s="81"/>
    </row>
    <row r="5" spans="2:5" ht="33.75" customHeight="1">
      <c r="B5" s="141" t="s">
        <v>49</v>
      </c>
      <c r="C5" s="262" t="s">
        <v>108</v>
      </c>
      <c r="D5" s="67"/>
      <c r="E5" s="1"/>
    </row>
    <row r="6" spans="2:5" ht="33.75" customHeight="1">
      <c r="B6" s="142" t="s">
        <v>50</v>
      </c>
      <c r="C6" s="261" t="s">
        <v>35</v>
      </c>
      <c r="D6" s="67"/>
      <c r="E6" s="1"/>
    </row>
    <row r="7" spans="2:6" ht="33.75" customHeight="1">
      <c r="B7" s="142" t="s">
        <v>51</v>
      </c>
      <c r="C7" s="261" t="s">
        <v>8</v>
      </c>
      <c r="D7" s="67"/>
      <c r="E7" s="1"/>
      <c r="F7" s="82"/>
    </row>
    <row r="8" spans="2:3" ht="33.75" customHeight="1">
      <c r="B8" s="142" t="s">
        <v>52</v>
      </c>
      <c r="C8" s="260" t="s">
        <v>18</v>
      </c>
    </row>
    <row r="9" spans="2:3" ht="33.75" customHeight="1">
      <c r="B9" s="142" t="s">
        <v>53</v>
      </c>
      <c r="C9" s="260" t="s">
        <v>37</v>
      </c>
    </row>
    <row r="10" spans="2:7" ht="33.75" customHeight="1">
      <c r="B10" s="142" t="s">
        <v>54</v>
      </c>
      <c r="C10" s="260" t="s">
        <v>106</v>
      </c>
      <c r="D10" s="228"/>
      <c r="E10" s="196" t="s">
        <v>107</v>
      </c>
      <c r="F10" s="197" t="s">
        <v>64</v>
      </c>
      <c r="G10" s="198">
        <v>842</v>
      </c>
    </row>
    <row r="11" spans="2:7" ht="33.75" customHeight="1">
      <c r="B11" s="142" t="s">
        <v>55</v>
      </c>
      <c r="C11" s="263" t="s">
        <v>105</v>
      </c>
      <c r="E11" s="143" t="s">
        <v>28</v>
      </c>
      <c r="F11" s="144" t="s">
        <v>64</v>
      </c>
      <c r="G11" s="145">
        <v>824</v>
      </c>
    </row>
    <row r="12" spans="2:11" ht="33.75" customHeight="1">
      <c r="B12" s="142" t="s">
        <v>56</v>
      </c>
      <c r="C12" s="263" t="s">
        <v>23</v>
      </c>
      <c r="D12" s="85"/>
      <c r="E12" s="85"/>
      <c r="F12" s="85"/>
      <c r="G12" s="85"/>
      <c r="J12" s="190"/>
      <c r="K12" s="191"/>
    </row>
    <row r="13" spans="2:7" ht="33.75" customHeight="1">
      <c r="B13" s="142" t="s">
        <v>57</v>
      </c>
      <c r="C13" s="263" t="s">
        <v>19</v>
      </c>
      <c r="E13" s="85"/>
      <c r="F13" s="86"/>
      <c r="G13" s="83"/>
    </row>
    <row r="14" spans="2:11" ht="33.75" customHeight="1">
      <c r="B14" s="142" t="s">
        <v>58</v>
      </c>
      <c r="C14" s="263" t="s">
        <v>104</v>
      </c>
      <c r="D14" s="84"/>
      <c r="E14" s="193"/>
      <c r="F14" s="194"/>
      <c r="G14" s="195"/>
      <c r="J14" s="192"/>
      <c r="K14" s="191"/>
    </row>
    <row r="15" spans="2:7" ht="33.75" customHeight="1">
      <c r="B15" s="142" t="s">
        <v>59</v>
      </c>
      <c r="C15" s="263" t="s">
        <v>103</v>
      </c>
      <c r="E15" s="200" t="s">
        <v>18</v>
      </c>
      <c r="F15" s="199" t="s">
        <v>111</v>
      </c>
      <c r="G15" s="199">
        <v>200</v>
      </c>
    </row>
    <row r="16" spans="2:7" ht="33.75" customHeight="1">
      <c r="B16" s="142" t="s">
        <v>60</v>
      </c>
      <c r="C16" s="263" t="s">
        <v>21</v>
      </c>
      <c r="G16" s="87"/>
    </row>
    <row r="18" ht="25.5" customHeight="1"/>
    <row r="19" ht="25.5" customHeight="1"/>
    <row r="20" ht="25.5" customHeight="1"/>
    <row r="21" ht="12.75">
      <c r="C21" s="88"/>
    </row>
    <row r="22" ht="12.75">
      <c r="C22" s="88"/>
    </row>
    <row r="23" ht="12.75">
      <c r="C23" s="88"/>
    </row>
    <row r="24" ht="12.75">
      <c r="C24" s="88"/>
    </row>
    <row r="25" ht="12.75">
      <c r="C25" s="88"/>
    </row>
    <row r="26" ht="12.75">
      <c r="C26" s="88"/>
    </row>
    <row r="27" ht="12.75">
      <c r="C27" s="73"/>
    </row>
  </sheetData>
  <printOptions/>
  <pageMargins left="0.17" right="0.16" top="0.17" bottom="1" header="0.17" footer="0.5"/>
  <pageSetup fitToHeight="1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Jualin</cp:lastModifiedBy>
  <cp:lastPrinted>2009-06-01T12:38:18Z</cp:lastPrinted>
  <dcterms:created xsi:type="dcterms:W3CDTF">2008-05-31T18:53:17Z</dcterms:created>
  <dcterms:modified xsi:type="dcterms:W3CDTF">2009-06-01T12:50:47Z</dcterms:modified>
  <cp:category/>
  <cp:version/>
  <cp:contentType/>
  <cp:contentStatus/>
</cp:coreProperties>
</file>